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727"/>
  </bookViews>
  <sheets>
    <sheet name="Уведомление" sheetId="25" r:id="rId1"/>
    <sheet name="Доходы" sheetId="26" r:id="rId2"/>
    <sheet name="Приложение 5" sheetId="1" r:id="rId3"/>
    <sheet name="Приложение 6" sheetId="3" r:id="rId4"/>
    <sheet name="Приложение 7" sheetId="24" r:id="rId5"/>
    <sheet name="Приложение 8" sheetId="8" state="hidden" r:id="rId6"/>
    <sheet name="Приложение 9" sheetId="14" r:id="rId7"/>
    <sheet name="Приложение 10" sheetId="16" state="hidden" r:id="rId8"/>
    <sheet name="Приложение 11" sheetId="17" state="hidden" r:id="rId9"/>
  </sheets>
  <definedNames>
    <definedName name="_xlnm._FilterDatabase" localSheetId="2" hidden="1">'Приложение 5'!$A$9:$II$114</definedName>
    <definedName name="_xlnm._FilterDatabase" localSheetId="3" hidden="1">'Приложение 6'!$A$8:$I$80</definedName>
    <definedName name="_xlnm._FilterDatabase" localSheetId="4" hidden="1">'Приложение 7'!$A$8:$IL$113</definedName>
    <definedName name="_xlnm.Print_Titles" localSheetId="2">'Приложение 5'!$8:$8</definedName>
    <definedName name="_xlnm.Print_Titles" localSheetId="4">'Приложение 7'!$7:$7</definedName>
    <definedName name="_xlnm.Print_Area" localSheetId="2">'Приложение 5'!$A$1:$H$120</definedName>
    <definedName name="_xlnm.Print_Area" localSheetId="4">'Приложение 7'!$A$1:$I$120</definedName>
  </definedNames>
  <calcPr calcId="162913"/>
</workbook>
</file>

<file path=xl/calcChain.xml><?xml version="1.0" encoding="utf-8"?>
<calcChain xmlns="http://schemas.openxmlformats.org/spreadsheetml/2006/main">
  <c r="H27" i="25" l="1"/>
  <c r="I27" i="25"/>
  <c r="O40" i="25"/>
  <c r="N40" i="25"/>
  <c r="I106" i="24"/>
  <c r="H106" i="24"/>
  <c r="I105" i="24"/>
  <c r="H105" i="24"/>
  <c r="I104" i="24"/>
  <c r="H104" i="24"/>
  <c r="G105" i="24"/>
  <c r="G106" i="24"/>
  <c r="H35" i="3"/>
  <c r="G35" i="3"/>
  <c r="F35" i="3"/>
  <c r="H34" i="3"/>
  <c r="G34" i="3"/>
  <c r="F34" i="3"/>
  <c r="H104" i="1"/>
  <c r="G104" i="1"/>
  <c r="H103" i="1"/>
  <c r="G103" i="1"/>
  <c r="H102" i="1"/>
  <c r="G102" i="1"/>
  <c r="F104" i="1"/>
  <c r="I90" i="24" l="1"/>
  <c r="H90" i="24"/>
  <c r="G90" i="24"/>
  <c r="I87" i="24"/>
  <c r="H87" i="24"/>
  <c r="G87" i="24"/>
  <c r="I81" i="24"/>
  <c r="H81" i="24"/>
  <c r="G81" i="24"/>
  <c r="I78" i="24"/>
  <c r="H78" i="24"/>
  <c r="G78" i="24"/>
  <c r="I77" i="24"/>
  <c r="H77" i="24"/>
  <c r="I76" i="24"/>
  <c r="H76" i="24"/>
  <c r="I51" i="24"/>
  <c r="H51" i="24"/>
  <c r="G51" i="24"/>
  <c r="I50" i="24"/>
  <c r="H50" i="24"/>
  <c r="G50" i="24"/>
  <c r="I49" i="24"/>
  <c r="H49" i="24"/>
  <c r="I48" i="24"/>
  <c r="H48" i="24"/>
  <c r="G48" i="24"/>
  <c r="H41" i="3"/>
  <c r="G41" i="3"/>
  <c r="F41" i="3"/>
  <c r="H26" i="3"/>
  <c r="G26" i="3"/>
  <c r="H25" i="3"/>
  <c r="G25" i="3"/>
  <c r="F26" i="3"/>
  <c r="F25" i="3"/>
  <c r="F40" i="3" l="1"/>
  <c r="F39" i="3"/>
  <c r="F77" i="1"/>
  <c r="F76" i="1" l="1"/>
  <c r="G76" i="24" s="1"/>
  <c r="G77" i="24"/>
  <c r="F24" i="3"/>
  <c r="F49" i="1"/>
  <c r="G49" i="24" s="1"/>
  <c r="M62" i="26" l="1"/>
  <c r="L62" i="26"/>
  <c r="K62" i="26"/>
  <c r="M60" i="26"/>
  <c r="L60" i="26"/>
  <c r="K60" i="26"/>
  <c r="M58" i="26"/>
  <c r="L58" i="26"/>
  <c r="K58" i="26"/>
  <c r="M56" i="26"/>
  <c r="M55" i="26" s="1"/>
  <c r="L56" i="26"/>
  <c r="K56" i="26"/>
  <c r="L55" i="26"/>
  <c r="M53" i="26"/>
  <c r="L53" i="26"/>
  <c r="K53" i="26"/>
  <c r="M51" i="26"/>
  <c r="L51" i="26"/>
  <c r="K51" i="26"/>
  <c r="K50" i="26" s="1"/>
  <c r="M50" i="26"/>
  <c r="L50" i="26"/>
  <c r="L49" i="26"/>
  <c r="L48" i="26" s="1"/>
  <c r="M46" i="26"/>
  <c r="L46" i="26"/>
  <c r="L43" i="26" s="1"/>
  <c r="K46" i="26"/>
  <c r="M44" i="26"/>
  <c r="M43" i="26" s="1"/>
  <c r="L44" i="26"/>
  <c r="K44" i="26"/>
  <c r="M41" i="26"/>
  <c r="L41" i="26"/>
  <c r="K41" i="26"/>
  <c r="M39" i="26"/>
  <c r="L39" i="26"/>
  <c r="K39" i="26"/>
  <c r="M37" i="26"/>
  <c r="L37" i="26"/>
  <c r="K37" i="26"/>
  <c r="L36" i="26"/>
  <c r="M34" i="26"/>
  <c r="M33" i="26" s="1"/>
  <c r="L34" i="26"/>
  <c r="L33" i="26" s="1"/>
  <c r="K34" i="26"/>
  <c r="K33" i="26" s="1"/>
  <c r="M31" i="26"/>
  <c r="L31" i="26"/>
  <c r="K31" i="26"/>
  <c r="M29" i="26"/>
  <c r="L29" i="26"/>
  <c r="L28" i="26" s="1"/>
  <c r="K29" i="26"/>
  <c r="K28" i="26"/>
  <c r="M26" i="26"/>
  <c r="L26" i="26"/>
  <c r="K26" i="26"/>
  <c r="M23" i="26"/>
  <c r="M22" i="26" s="1"/>
  <c r="L23" i="26"/>
  <c r="L22" i="26" s="1"/>
  <c r="K23" i="26"/>
  <c r="K22" i="26" s="1"/>
  <c r="M17" i="26"/>
  <c r="L17" i="26"/>
  <c r="K17" i="26"/>
  <c r="M15" i="26"/>
  <c r="L15" i="26"/>
  <c r="K15" i="26"/>
  <c r="G27" i="25"/>
  <c r="K25" i="26" l="1"/>
  <c r="M28" i="26"/>
  <c r="K14" i="26"/>
  <c r="M36" i="26"/>
  <c r="L25" i="26"/>
  <c r="M25" i="26"/>
  <c r="K36" i="26"/>
  <c r="K13" i="26" s="1"/>
  <c r="K43" i="26"/>
  <c r="K55" i="26"/>
  <c r="K49" i="26" s="1"/>
  <c r="K48" i="26" s="1"/>
  <c r="M49" i="26"/>
  <c r="M48" i="26" s="1"/>
  <c r="L14" i="26"/>
  <c r="L13" i="26" s="1"/>
  <c r="L64" i="26" s="1"/>
  <c r="D15" i="14" s="1"/>
  <c r="M14" i="26"/>
  <c r="M13" i="26" s="1"/>
  <c r="M40" i="25"/>
  <c r="G50" i="25" s="1"/>
  <c r="E90" i="24"/>
  <c r="E89" i="24"/>
  <c r="E88" i="24"/>
  <c r="E87" i="24"/>
  <c r="E86" i="24"/>
  <c r="E85" i="24"/>
  <c r="A90" i="24"/>
  <c r="A89" i="24"/>
  <c r="A88" i="24"/>
  <c r="A87" i="24"/>
  <c r="A86" i="24"/>
  <c r="A85" i="24"/>
  <c r="H76" i="3"/>
  <c r="H75" i="3" s="1"/>
  <c r="H74" i="3" s="1"/>
  <c r="G76" i="3"/>
  <c r="G75" i="3" s="1"/>
  <c r="G74" i="3" s="1"/>
  <c r="F76" i="3"/>
  <c r="F75" i="3" s="1"/>
  <c r="F74" i="3" s="1"/>
  <c r="B76" i="3"/>
  <c r="B75" i="3"/>
  <c r="B74" i="3"/>
  <c r="A76" i="3"/>
  <c r="A75" i="3"/>
  <c r="A74" i="3"/>
  <c r="H70" i="3"/>
  <c r="H69" i="3" s="1"/>
  <c r="H68" i="3" s="1"/>
  <c r="G70" i="3"/>
  <c r="F70" i="3"/>
  <c r="F69" i="3" s="1"/>
  <c r="F68" i="3" s="1"/>
  <c r="B70" i="3"/>
  <c r="B69" i="3"/>
  <c r="B68" i="3"/>
  <c r="A70" i="3"/>
  <c r="A69" i="3"/>
  <c r="A68" i="3"/>
  <c r="G69" i="3"/>
  <c r="G68" i="3" s="1"/>
  <c r="H89" i="1"/>
  <c r="G89" i="1"/>
  <c r="F89" i="1"/>
  <c r="H86" i="1"/>
  <c r="G86" i="1"/>
  <c r="F86" i="1"/>
  <c r="G86" i="24" s="1"/>
  <c r="H85" i="1" l="1"/>
  <c r="I85" i="24" s="1"/>
  <c r="I86" i="24"/>
  <c r="F88" i="1"/>
  <c r="G88" i="24" s="1"/>
  <c r="G89" i="24"/>
  <c r="G88" i="1"/>
  <c r="H88" i="24" s="1"/>
  <c r="H89" i="24"/>
  <c r="G85" i="1"/>
  <c r="H85" i="24" s="1"/>
  <c r="H86" i="24"/>
  <c r="H88" i="1"/>
  <c r="I88" i="24" s="1"/>
  <c r="I89" i="24"/>
  <c r="K64" i="26"/>
  <c r="C15" i="14" s="1"/>
  <c r="F85" i="1"/>
  <c r="G85" i="24" s="1"/>
  <c r="M64" i="26"/>
  <c r="E15" i="14" s="1"/>
  <c r="D9" i="8"/>
  <c r="D10" i="8" s="1"/>
  <c r="C9" i="8"/>
  <c r="C10" i="8" s="1"/>
  <c r="B9" i="8"/>
  <c r="B10" i="8" s="1"/>
  <c r="H59" i="3" l="1"/>
  <c r="G59" i="3"/>
  <c r="F59" i="3"/>
  <c r="H73" i="3"/>
  <c r="G73" i="3"/>
  <c r="F73" i="3"/>
  <c r="H67" i="3"/>
  <c r="G67" i="3"/>
  <c r="F67" i="3"/>
  <c r="H64" i="3"/>
  <c r="G64" i="3"/>
  <c r="F64" i="3"/>
  <c r="H62" i="3"/>
  <c r="G62" i="3"/>
  <c r="F62" i="3"/>
  <c r="H56" i="3"/>
  <c r="G56" i="3"/>
  <c r="F56" i="3"/>
  <c r="H53" i="3"/>
  <c r="G53" i="3"/>
  <c r="F53" i="3"/>
  <c r="H50" i="3"/>
  <c r="G50" i="3"/>
  <c r="F50" i="3"/>
  <c r="H47" i="3"/>
  <c r="G47" i="3"/>
  <c r="F47" i="3"/>
  <c r="H44" i="3"/>
  <c r="G44" i="3"/>
  <c r="F44" i="3"/>
  <c r="H38" i="3"/>
  <c r="G38" i="3"/>
  <c r="F38" i="3"/>
  <c r="F33" i="3"/>
  <c r="H31" i="3"/>
  <c r="G31" i="3"/>
  <c r="F31" i="3"/>
  <c r="H28" i="3"/>
  <c r="H27" i="3" s="1"/>
  <c r="G28" i="3"/>
  <c r="G27" i="3" s="1"/>
  <c r="F28" i="3"/>
  <c r="F27" i="3" s="1"/>
  <c r="H23" i="3"/>
  <c r="G23" i="3"/>
  <c r="F23" i="3"/>
  <c r="H20" i="3"/>
  <c r="G20" i="3"/>
  <c r="F20" i="3"/>
  <c r="H17" i="3"/>
  <c r="G17" i="3"/>
  <c r="F17" i="3"/>
  <c r="G15" i="3"/>
  <c r="F15" i="3"/>
  <c r="H12" i="3"/>
  <c r="G12" i="3"/>
  <c r="F12" i="3"/>
  <c r="I112" i="24"/>
  <c r="H112" i="24"/>
  <c r="G112" i="24"/>
  <c r="I99" i="24"/>
  <c r="H99" i="24"/>
  <c r="G99" i="24"/>
  <c r="I96" i="24"/>
  <c r="H96" i="24"/>
  <c r="G96" i="24"/>
  <c r="I84" i="24"/>
  <c r="H84" i="24"/>
  <c r="G84" i="24"/>
  <c r="I72" i="24"/>
  <c r="H72" i="24"/>
  <c r="G72" i="24"/>
  <c r="I66" i="24"/>
  <c r="H66" i="24"/>
  <c r="G66" i="24"/>
  <c r="I60" i="24"/>
  <c r="H60" i="24"/>
  <c r="G60" i="24"/>
  <c r="I58" i="24"/>
  <c r="H58" i="24"/>
  <c r="G58" i="24"/>
  <c r="I53" i="24"/>
  <c r="H53" i="24"/>
  <c r="G53" i="24"/>
  <c r="I43" i="24"/>
  <c r="H43" i="24"/>
  <c r="G43" i="24"/>
  <c r="I38" i="24"/>
  <c r="H38" i="24"/>
  <c r="G38" i="24"/>
  <c r="I33" i="24"/>
  <c r="H33" i="24"/>
  <c r="G33" i="24"/>
  <c r="I28" i="24"/>
  <c r="H28" i="24"/>
  <c r="G28" i="24"/>
  <c r="I25" i="24"/>
  <c r="H25" i="24"/>
  <c r="G25" i="24"/>
  <c r="I23" i="24"/>
  <c r="H23" i="24"/>
  <c r="G23" i="24"/>
  <c r="I20" i="24"/>
  <c r="H20" i="24"/>
  <c r="G20" i="24"/>
  <c r="I15" i="24"/>
  <c r="H15" i="24"/>
  <c r="G15" i="24"/>
  <c r="H52" i="1"/>
  <c r="I52" i="24" s="1"/>
  <c r="G52" i="1"/>
  <c r="H52" i="24" s="1"/>
  <c r="F52" i="1"/>
  <c r="G52" i="24" s="1"/>
  <c r="H15" i="3"/>
  <c r="H79" i="3" l="1"/>
  <c r="G79" i="3"/>
  <c r="F79" i="3"/>
  <c r="K9" i="16" l="1"/>
  <c r="I9" i="16"/>
  <c r="H9" i="16"/>
  <c r="F9" i="16"/>
  <c r="E9" i="16"/>
  <c r="C9" i="16"/>
  <c r="H72" i="3" l="1"/>
  <c r="H71" i="3" s="1"/>
  <c r="G72" i="3"/>
  <c r="G71" i="3" s="1"/>
  <c r="F72" i="3"/>
  <c r="F71" i="3" s="1"/>
  <c r="H58" i="3"/>
  <c r="H57" i="3" s="1"/>
  <c r="G58" i="3"/>
  <c r="G57" i="3" s="1"/>
  <c r="F58" i="3"/>
  <c r="F57" i="3" s="1"/>
  <c r="H49" i="3" l="1"/>
  <c r="H48" i="3" s="1"/>
  <c r="G49" i="3"/>
  <c r="G48" i="3" s="1"/>
  <c r="F49" i="3"/>
  <c r="F48" i="3" s="1"/>
  <c r="C14" i="14" l="1"/>
  <c r="C13" i="14" s="1"/>
  <c r="C12" i="14" s="1"/>
  <c r="D14" i="14"/>
  <c r="D13" i="14" s="1"/>
  <c r="D12" i="14" s="1"/>
  <c r="H78" i="3" l="1"/>
  <c r="H77" i="3" s="1"/>
  <c r="G78" i="3"/>
  <c r="G77" i="3" s="1"/>
  <c r="F78" i="3"/>
  <c r="F77" i="3" s="1"/>
  <c r="F66" i="3"/>
  <c r="F65" i="3" s="1"/>
  <c r="F63" i="3"/>
  <c r="F61" i="3"/>
  <c r="F55" i="3"/>
  <c r="F54" i="3" s="1"/>
  <c r="F52" i="3"/>
  <c r="F51" i="3" s="1"/>
  <c r="F46" i="3"/>
  <c r="F45" i="3" s="1"/>
  <c r="F43" i="3"/>
  <c r="F42" i="3" s="1"/>
  <c r="F37" i="3"/>
  <c r="F36" i="3" s="1"/>
  <c r="F32" i="3"/>
  <c r="F30" i="3"/>
  <c r="F29" i="3" s="1"/>
  <c r="F22" i="3"/>
  <c r="F21" i="3" s="1"/>
  <c r="F19" i="3"/>
  <c r="F18" i="3" s="1"/>
  <c r="F16" i="3"/>
  <c r="F14" i="3"/>
  <c r="F11" i="3"/>
  <c r="F10" i="3" s="1"/>
  <c r="G66" i="3"/>
  <c r="G65" i="3" s="1"/>
  <c r="G63" i="3"/>
  <c r="G61" i="3"/>
  <c r="G55" i="3"/>
  <c r="G54" i="3" s="1"/>
  <c r="G52" i="3"/>
  <c r="G51" i="3" s="1"/>
  <c r="G46" i="3"/>
  <c r="G45" i="3" s="1"/>
  <c r="G43" i="3"/>
  <c r="G42" i="3" s="1"/>
  <c r="G37" i="3"/>
  <c r="G36" i="3" s="1"/>
  <c r="G33" i="3"/>
  <c r="G32" i="3" s="1"/>
  <c r="G30" i="3"/>
  <c r="G29" i="3" s="1"/>
  <c r="G22" i="3"/>
  <c r="G19" i="3"/>
  <c r="G18" i="3" s="1"/>
  <c r="G16" i="3"/>
  <c r="G14" i="3"/>
  <c r="G11" i="3"/>
  <c r="G10" i="3" s="1"/>
  <c r="G13" i="3" l="1"/>
  <c r="F13" i="3"/>
  <c r="G21" i="3"/>
  <c r="G60" i="3"/>
  <c r="F60" i="3"/>
  <c r="F111" i="1"/>
  <c r="F98" i="1"/>
  <c r="F95" i="1"/>
  <c r="F83" i="1"/>
  <c r="F80" i="1"/>
  <c r="G80" i="24" s="1"/>
  <c r="F71" i="1"/>
  <c r="F65" i="1"/>
  <c r="F59" i="1"/>
  <c r="G59" i="24" s="1"/>
  <c r="F57" i="1"/>
  <c r="G57" i="24" s="1"/>
  <c r="F47" i="1"/>
  <c r="F42" i="1"/>
  <c r="F37" i="1"/>
  <c r="F32" i="1"/>
  <c r="F27" i="1"/>
  <c r="F24" i="1"/>
  <c r="G24" i="24" s="1"/>
  <c r="F22" i="1"/>
  <c r="G22" i="24" s="1"/>
  <c r="F19" i="1"/>
  <c r="F14" i="1"/>
  <c r="G111" i="1"/>
  <c r="G98" i="1"/>
  <c r="G95" i="1"/>
  <c r="G83" i="1"/>
  <c r="G80" i="1"/>
  <c r="H80" i="24" s="1"/>
  <c r="G71" i="1"/>
  <c r="G65" i="1"/>
  <c r="G59" i="1"/>
  <c r="H59" i="24" s="1"/>
  <c r="G57" i="1"/>
  <c r="H57" i="24" s="1"/>
  <c r="G47" i="1"/>
  <c r="G42" i="1"/>
  <c r="G37" i="1"/>
  <c r="G32" i="1"/>
  <c r="G27" i="1"/>
  <c r="G24" i="1"/>
  <c r="H24" i="24" s="1"/>
  <c r="G22" i="1"/>
  <c r="H22" i="24" s="1"/>
  <c r="G19" i="1"/>
  <c r="G14" i="1"/>
  <c r="G46" i="1" l="1"/>
  <c r="G45" i="1" s="1"/>
  <c r="H45" i="24" s="1"/>
  <c r="H47" i="24"/>
  <c r="F46" i="1"/>
  <c r="G47" i="24"/>
  <c r="F9" i="3"/>
  <c r="F80" i="3" s="1"/>
  <c r="G9" i="3"/>
  <c r="G80" i="3" s="1"/>
  <c r="G18" i="1"/>
  <c r="H18" i="24" s="1"/>
  <c r="H19" i="24"/>
  <c r="G31" i="1"/>
  <c r="H32" i="24"/>
  <c r="G41" i="1"/>
  <c r="H42" i="24"/>
  <c r="G64" i="1"/>
  <c r="H65" i="24"/>
  <c r="G79" i="1"/>
  <c r="H79" i="24" s="1"/>
  <c r="G94" i="1"/>
  <c r="H94" i="24" s="1"/>
  <c r="H95" i="24"/>
  <c r="F13" i="1"/>
  <c r="G14" i="24"/>
  <c r="F26" i="1"/>
  <c r="G26" i="24" s="1"/>
  <c r="G27" i="24"/>
  <c r="F36" i="1"/>
  <c r="G37" i="24"/>
  <c r="F70" i="1"/>
  <c r="G71" i="24"/>
  <c r="F82" i="1"/>
  <c r="G82" i="24" s="1"/>
  <c r="G83" i="24"/>
  <c r="F97" i="1"/>
  <c r="G97" i="24" s="1"/>
  <c r="G98" i="24"/>
  <c r="F110" i="1"/>
  <c r="G111" i="24"/>
  <c r="G13" i="1"/>
  <c r="H14" i="24"/>
  <c r="G26" i="1"/>
  <c r="H26" i="24" s="1"/>
  <c r="H27" i="24"/>
  <c r="G36" i="1"/>
  <c r="H37" i="24"/>
  <c r="H46" i="24"/>
  <c r="G70" i="1"/>
  <c r="H71" i="24"/>
  <c r="G82" i="1"/>
  <c r="H82" i="24" s="1"/>
  <c r="H83" i="24"/>
  <c r="G97" i="1"/>
  <c r="H97" i="24" s="1"/>
  <c r="H98" i="24"/>
  <c r="G110" i="1"/>
  <c r="H111" i="24"/>
  <c r="F18" i="1"/>
  <c r="G18" i="24" s="1"/>
  <c r="G19" i="24"/>
  <c r="F31" i="1"/>
  <c r="G32" i="24"/>
  <c r="F41" i="1"/>
  <c r="G42" i="24"/>
  <c r="F64" i="1"/>
  <c r="G65" i="24"/>
  <c r="F79" i="1"/>
  <c r="G79" i="24" s="1"/>
  <c r="F94" i="1"/>
  <c r="G94" i="24" s="1"/>
  <c r="G95" i="24"/>
  <c r="F103" i="1"/>
  <c r="F102" i="1" s="1"/>
  <c r="G104" i="24"/>
  <c r="G93" i="1"/>
  <c r="H93" i="24" s="1"/>
  <c r="G44" i="1"/>
  <c r="H44" i="24" s="1"/>
  <c r="G56" i="1"/>
  <c r="F56" i="1"/>
  <c r="G21" i="1"/>
  <c r="F21" i="1"/>
  <c r="F75" i="1" l="1"/>
  <c r="G75" i="24" s="1"/>
  <c r="F93" i="1"/>
  <c r="F92" i="1" s="1"/>
  <c r="G92" i="24" s="1"/>
  <c r="G63" i="1"/>
  <c r="G62" i="1" s="1"/>
  <c r="G64" i="24"/>
  <c r="F63" i="1"/>
  <c r="G46" i="24"/>
  <c r="F45" i="1"/>
  <c r="G17" i="1"/>
  <c r="H17" i="24" s="1"/>
  <c r="H21" i="24"/>
  <c r="G55" i="1"/>
  <c r="H56" i="24"/>
  <c r="F17" i="1"/>
  <c r="G17" i="24" s="1"/>
  <c r="G21" i="24"/>
  <c r="F55" i="1"/>
  <c r="G56" i="24"/>
  <c r="G103" i="24"/>
  <c r="F40" i="1"/>
  <c r="G41" i="24"/>
  <c r="F30" i="1"/>
  <c r="G31" i="24"/>
  <c r="G109" i="1"/>
  <c r="H110" i="24"/>
  <c r="G69" i="1"/>
  <c r="H70" i="24"/>
  <c r="G35" i="1"/>
  <c r="H36" i="24"/>
  <c r="G12" i="1"/>
  <c r="H13" i="24"/>
  <c r="F109" i="1"/>
  <c r="G110" i="24"/>
  <c r="F69" i="1"/>
  <c r="G70" i="24"/>
  <c r="F35" i="1"/>
  <c r="G36" i="24"/>
  <c r="F12" i="1"/>
  <c r="G13" i="24"/>
  <c r="H103" i="24"/>
  <c r="G75" i="1"/>
  <c r="H64" i="24"/>
  <c r="G40" i="1"/>
  <c r="H41" i="24"/>
  <c r="G30" i="1"/>
  <c r="H31" i="24"/>
  <c r="G92" i="1"/>
  <c r="H111" i="1"/>
  <c r="G93" i="24" l="1"/>
  <c r="H63" i="24"/>
  <c r="G63" i="24"/>
  <c r="F62" i="1"/>
  <c r="G16" i="1"/>
  <c r="H16" i="24" s="1"/>
  <c r="G45" i="24"/>
  <c r="F44" i="1"/>
  <c r="G44" i="24" s="1"/>
  <c r="F91" i="1"/>
  <c r="G91" i="24" s="1"/>
  <c r="F16" i="1"/>
  <c r="G16" i="24" s="1"/>
  <c r="H75" i="24"/>
  <c r="G74" i="1"/>
  <c r="F74" i="1"/>
  <c r="G74" i="24" s="1"/>
  <c r="H110" i="1"/>
  <c r="I111" i="24"/>
  <c r="G91" i="1"/>
  <c r="H91" i="24" s="1"/>
  <c r="H92" i="24"/>
  <c r="G29" i="1"/>
  <c r="H29" i="24" s="1"/>
  <c r="H30" i="24"/>
  <c r="G39" i="1"/>
  <c r="H39" i="24" s="1"/>
  <c r="H40" i="24"/>
  <c r="G61" i="1"/>
  <c r="H61" i="24" s="1"/>
  <c r="H62" i="24"/>
  <c r="G101" i="1"/>
  <c r="H102" i="24"/>
  <c r="F11" i="1"/>
  <c r="G11" i="24" s="1"/>
  <c r="G12" i="24"/>
  <c r="F34" i="1"/>
  <c r="G34" i="24" s="1"/>
  <c r="G35" i="24"/>
  <c r="F68" i="1"/>
  <c r="G69" i="24"/>
  <c r="F108" i="1"/>
  <c r="G109" i="24"/>
  <c r="G11" i="1"/>
  <c r="H11" i="24" s="1"/>
  <c r="H12" i="24"/>
  <c r="G34" i="1"/>
  <c r="H34" i="24" s="1"/>
  <c r="H35" i="24"/>
  <c r="G68" i="1"/>
  <c r="H69" i="24"/>
  <c r="G108" i="1"/>
  <c r="H109" i="24"/>
  <c r="F29" i="1"/>
  <c r="G29" i="24" s="1"/>
  <c r="G30" i="24"/>
  <c r="F39" i="1"/>
  <c r="G39" i="24" s="1"/>
  <c r="G40" i="24"/>
  <c r="F101" i="1"/>
  <c r="G102" i="24"/>
  <c r="F54" i="1"/>
  <c r="G54" i="24" s="1"/>
  <c r="G55" i="24"/>
  <c r="G54" i="1"/>
  <c r="H54" i="24" s="1"/>
  <c r="H55" i="24"/>
  <c r="F61" i="1" l="1"/>
  <c r="G61" i="24" s="1"/>
  <c r="G62" i="24"/>
  <c r="F100" i="1"/>
  <c r="G100" i="24" s="1"/>
  <c r="G101" i="24"/>
  <c r="G107" i="1"/>
  <c r="H107" i="24" s="1"/>
  <c r="H108" i="24"/>
  <c r="G67" i="1"/>
  <c r="H67" i="24" s="1"/>
  <c r="H68" i="24"/>
  <c r="F107" i="1"/>
  <c r="G107" i="24" s="1"/>
  <c r="G108" i="24"/>
  <c r="F67" i="1"/>
  <c r="G67" i="24" s="1"/>
  <c r="G68" i="24"/>
  <c r="G100" i="1"/>
  <c r="H100" i="24" s="1"/>
  <c r="H101" i="24"/>
  <c r="G10" i="1"/>
  <c r="H109" i="1"/>
  <c r="I110" i="24"/>
  <c r="F10" i="1"/>
  <c r="F73" i="1"/>
  <c r="G73" i="24" s="1"/>
  <c r="G73" i="1"/>
  <c r="H73" i="24" s="1"/>
  <c r="H74" i="24"/>
  <c r="H19" i="3"/>
  <c r="H14" i="3"/>
  <c r="H16" i="3"/>
  <c r="H10" i="24" l="1"/>
  <c r="H113" i="24" s="1"/>
  <c r="H9" i="24" s="1"/>
  <c r="G113" i="1"/>
  <c r="G10" i="24"/>
  <c r="G113" i="24" s="1"/>
  <c r="G9" i="24" s="1"/>
  <c r="F113" i="1"/>
  <c r="H108" i="1"/>
  <c r="I109" i="24"/>
  <c r="H107" i="1" l="1"/>
  <c r="I107" i="24" s="1"/>
  <c r="I108" i="24"/>
  <c r="C19" i="14"/>
  <c r="C18" i="14" s="1"/>
  <c r="C17" i="14" s="1"/>
  <c r="C16" i="14" s="1"/>
  <c r="C11" i="14" s="1"/>
  <c r="D19" i="14"/>
  <c r="D18" i="14" s="1"/>
  <c r="D17" i="14" s="1"/>
  <c r="D16" i="14" s="1"/>
  <c r="D11" i="14" s="1"/>
  <c r="D20" i="14" s="1"/>
  <c r="D10" i="14" s="1"/>
  <c r="C20" i="14" l="1"/>
  <c r="C10" i="14" s="1"/>
  <c r="E14" i="14"/>
  <c r="E13" i="14" s="1"/>
  <c r="E12" i="14" s="1"/>
  <c r="H33" i="3" l="1"/>
  <c r="H32" i="3" s="1"/>
  <c r="H46" i="3"/>
  <c r="H45" i="3" s="1"/>
  <c r="H43" i="3"/>
  <c r="H42" i="3" s="1"/>
  <c r="H52" i="3"/>
  <c r="H51" i="3" s="1"/>
  <c r="H30" i="3"/>
  <c r="H29" i="3" s="1"/>
  <c r="H63" i="3"/>
  <c r="H61" i="3"/>
  <c r="H22" i="3"/>
  <c r="H55" i="3"/>
  <c r="H54" i="3" s="1"/>
  <c r="H18" i="3"/>
  <c r="H66" i="3"/>
  <c r="H65" i="3" s="1"/>
  <c r="H11" i="3"/>
  <c r="H10" i="3" s="1"/>
  <c r="H37" i="3"/>
  <c r="H36" i="3" s="1"/>
  <c r="H21" i="3" l="1"/>
  <c r="H60" i="3"/>
  <c r="H13" i="3"/>
  <c r="H27" i="1"/>
  <c r="H9" i="3" l="1"/>
  <c r="H80" i="3" s="1"/>
  <c r="H26" i="1"/>
  <c r="I26" i="24" s="1"/>
  <c r="I27" i="24"/>
  <c r="H98" i="1"/>
  <c r="H95" i="1"/>
  <c r="H83" i="1"/>
  <c r="H80" i="1"/>
  <c r="I80" i="24" s="1"/>
  <c r="H71" i="1"/>
  <c r="H65" i="1"/>
  <c r="H59" i="1"/>
  <c r="I59" i="24" s="1"/>
  <c r="H57" i="1"/>
  <c r="I57" i="24" s="1"/>
  <c r="H47" i="1"/>
  <c r="H42" i="1"/>
  <c r="H37" i="1"/>
  <c r="H32" i="1"/>
  <c r="H24" i="1"/>
  <c r="I24" i="24" s="1"/>
  <c r="H22" i="1"/>
  <c r="I22" i="24" s="1"/>
  <c r="H19" i="1"/>
  <c r="H14" i="1"/>
  <c r="H46" i="1" l="1"/>
  <c r="H45" i="1" s="1"/>
  <c r="I45" i="24" s="1"/>
  <c r="I47" i="24"/>
  <c r="I46" i="24"/>
  <c r="H13" i="1"/>
  <c r="I14" i="24"/>
  <c r="H31" i="1"/>
  <c r="I32" i="24"/>
  <c r="H41" i="1"/>
  <c r="I42" i="24"/>
  <c r="H64" i="1"/>
  <c r="H63" i="1" s="1"/>
  <c r="I63" i="24" s="1"/>
  <c r="I65" i="24"/>
  <c r="H79" i="1"/>
  <c r="I79" i="24" s="1"/>
  <c r="H94" i="1"/>
  <c r="I94" i="24" s="1"/>
  <c r="I95" i="24"/>
  <c r="H18" i="1"/>
  <c r="I18" i="24" s="1"/>
  <c r="I19" i="24"/>
  <c r="H36" i="1"/>
  <c r="I37" i="24"/>
  <c r="H70" i="1"/>
  <c r="I71" i="24"/>
  <c r="H82" i="1"/>
  <c r="I82" i="24" s="1"/>
  <c r="I83" i="24"/>
  <c r="H97" i="1"/>
  <c r="I97" i="24" s="1"/>
  <c r="I98" i="24"/>
  <c r="H21" i="1"/>
  <c r="H56" i="1"/>
  <c r="H93" i="1" l="1"/>
  <c r="I93" i="24" s="1"/>
  <c r="H55" i="1"/>
  <c r="I56" i="24"/>
  <c r="H17" i="1"/>
  <c r="I17" i="24" s="1"/>
  <c r="I21" i="24"/>
  <c r="H69" i="1"/>
  <c r="I70" i="24"/>
  <c r="H35" i="1"/>
  <c r="I36" i="24"/>
  <c r="I103" i="24"/>
  <c r="H75" i="1"/>
  <c r="H62" i="1"/>
  <c r="I64" i="24"/>
  <c r="H40" i="1"/>
  <c r="I41" i="24"/>
  <c r="H30" i="1"/>
  <c r="I31" i="24"/>
  <c r="H12" i="1"/>
  <c r="I13" i="24"/>
  <c r="H44" i="1"/>
  <c r="I44" i="24" s="1"/>
  <c r="H92" i="1" l="1"/>
  <c r="H91" i="1" s="1"/>
  <c r="I91" i="24" s="1"/>
  <c r="H16" i="1"/>
  <c r="I16" i="24" s="1"/>
  <c r="H11" i="1"/>
  <c r="I11" i="24" s="1"/>
  <c r="I12" i="24"/>
  <c r="H39" i="1"/>
  <c r="I39" i="24" s="1"/>
  <c r="I40" i="24"/>
  <c r="I75" i="24"/>
  <c r="H74" i="1"/>
  <c r="H29" i="1"/>
  <c r="I29" i="24" s="1"/>
  <c r="I30" i="24"/>
  <c r="H61" i="1"/>
  <c r="I61" i="24" s="1"/>
  <c r="I62" i="24"/>
  <c r="H101" i="1"/>
  <c r="I102" i="24"/>
  <c r="H34" i="1"/>
  <c r="I34" i="24" s="1"/>
  <c r="I35" i="24"/>
  <c r="H68" i="1"/>
  <c r="I69" i="24"/>
  <c r="H54" i="1"/>
  <c r="I54" i="24" s="1"/>
  <c r="I55" i="24"/>
  <c r="I92" i="24" l="1"/>
  <c r="H10" i="1"/>
  <c r="I10" i="24" s="1"/>
  <c r="H73" i="1"/>
  <c r="I73" i="24" s="1"/>
  <c r="I74" i="24"/>
  <c r="H67" i="1"/>
  <c r="I67" i="24" s="1"/>
  <c r="I68" i="24"/>
  <c r="H100" i="1"/>
  <c r="I100" i="24" s="1"/>
  <c r="I101" i="24"/>
  <c r="I113" i="24" l="1"/>
  <c r="I9" i="24" s="1"/>
  <c r="H113" i="1"/>
  <c r="E19" i="14" l="1"/>
  <c r="E18" i="14" s="1"/>
  <c r="E17" i="14" s="1"/>
  <c r="E16" i="14" s="1"/>
  <c r="E11" i="14" s="1"/>
  <c r="E20" i="14" s="1"/>
  <c r="E10" i="14" s="1"/>
</calcChain>
</file>

<file path=xl/sharedStrings.xml><?xml version="1.0" encoding="utf-8"?>
<sst xmlns="http://schemas.openxmlformats.org/spreadsheetml/2006/main" count="1360" uniqueCount="371">
  <si>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</si>
  <si>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</si>
  <si>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</si>
  <si>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</si>
  <si>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</si>
  <si>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</si>
  <si>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</si>
  <si>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</si>
  <si>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</si>
  <si>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</si>
  <si>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</si>
  <si>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</si>
  <si>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</si>
  <si>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</si>
  <si>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</si>
  <si>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</si>
  <si>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</si>
  <si>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</si>
  <si>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</si>
  <si>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</si>
  <si>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</si>
  <si>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</si>
  <si>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</si>
  <si>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</si>
  <si>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</si>
  <si>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</si>
  <si>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</si>
  <si>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</si>
  <si>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</si>
  <si>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</si>
  <si>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</si>
  <si>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</si>
  <si>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</si>
  <si>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</si>
  <si>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</si>
  <si>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</si>
  <si>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99.0.00.00920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</si>
  <si>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</si>
  <si>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</si>
  <si>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</si>
  <si>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</si>
  <si>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</si>
  <si>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</si>
  <si>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</si>
  <si>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</si>
  <si>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Национальная экономика</t>
  </si>
  <si>
    <t>Дорожное хозяйство (дорожные фонды)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</si>
  <si>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</si>
  <si>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</si>
  <si>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Жилищно-коммунальное хозяйство</t>
  </si>
  <si>
    <t>Благоустройство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</si>
  <si>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</si>
  <si>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</si>
  <si>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</si>
  <si>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</si>
  <si>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Культура, кинематография</t>
  </si>
  <si>
    <t>Культура</t>
  </si>
  <si>
    <t>Мероприятия по сохранение и развитие культуры на территории поселения</t>
  </si>
  <si>
    <t>99.0.00.40590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</si>
  <si>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</si>
  <si>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</si>
  <si>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</si>
  <si>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</si>
  <si>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</si>
  <si>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</si>
  <si>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</si>
  <si>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</si>
  <si>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</si>
  <si>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</si>
  <si>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</si>
  <si>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</si>
  <si>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</si>
  <si>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</si>
  <si>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</si>
  <si>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</si>
  <si>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</si>
  <si>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Наименование муниципального образования</t>
  </si>
  <si>
    <t>Итого</t>
  </si>
  <si>
    <t xml:space="preserve">Приложение 8 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</si>
  <si>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</si>
  <si>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</si>
  <si>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</si>
  <si>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</si>
  <si>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</si>
  <si>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</si>
  <si>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</si>
  <si>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</si>
  <si>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</si>
  <si>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</si>
  <si>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</si>
  <si>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</si>
  <si>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</si>
  <si>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</si>
  <si>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</si>
  <si>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</si>
  <si>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</si>
  <si>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</si>
  <si>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</si>
  <si>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</si>
  <si>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</si>
  <si>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</si>
  <si>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</si>
  <si>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Объем
привлечения</t>
  </si>
  <si>
    <t>Объем средств, направляемых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</si>
  <si>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</si>
  <si>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</si>
  <si>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</si>
  <si>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</si>
  <si>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</si>
  <si>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</si>
  <si>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№ п/п</t>
  </si>
  <si>
    <t>Цель гарантирования</t>
  </si>
  <si>
    <t>Общий объем гарантий, тыс. рублей</t>
  </si>
  <si>
    <t>Категория принципалов</t>
  </si>
  <si>
    <t>Наличие права регрессного требования</t>
  </si>
  <si>
    <t>Иные условия предоставления и исполнения государственных гарантий</t>
  </si>
  <si>
    <t>Социальные выплаты гражданам,кроме публичных нормативных социальных выплат</t>
  </si>
  <si>
    <t>2021 год</t>
  </si>
  <si>
    <t>Приложение 11</t>
  </si>
  <si>
    <t xml:space="preserve">Приложение 10 </t>
  </si>
  <si>
    <t>2022 год</t>
  </si>
  <si>
    <t xml:space="preserve">Сумма </t>
  </si>
  <si>
    <t xml:space="preserve">Мероприятия по развитию автомобильных дорог местного значения и обеспечение безопасности дорожного движения на территории поселения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</si>
  <si>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</si>
  <si>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</si>
  <si>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</si>
  <si>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r>
      <t>Муниципальные  внутренние заимствования,              в том числе</t>
    </r>
    <r>
      <rPr>
        <sz val="10"/>
        <rFont val="Times New Roman"/>
        <family val="1"/>
        <charset val="204"/>
      </rPr>
      <t xml:space="preserve"> </t>
    </r>
  </si>
  <si>
    <t>-</t>
  </si>
  <si>
    <t>Предельные сроки погашения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</si>
  <si>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</si>
  <si>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</si>
  <si>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к решению сессии Совета депутатов                      Усть-Чемского сельсовета</t>
  </si>
  <si>
    <t>к решению сессии Совета депутатов Усть-Чемского сельсовета</t>
  </si>
  <si>
    <t>к решению сессии Совета депутатов    Усть-Чемского сельсовета</t>
  </si>
  <si>
    <t>к решению сессии Совета депутатов       Усть-Чемского сельсовета</t>
  </si>
  <si>
    <t>к решению сессии Совета депутатов              Усть-Чемского сельсовета</t>
  </si>
  <si>
    <t>Усть-Чемского сельсовет</t>
  </si>
  <si>
    <t>к решению сессии Совета депутатов  Усть-Чемского  сельсовета</t>
  </si>
  <si>
    <t>администрация Усть-Чемского сельсовета Искитмского района Новосибирской области</t>
  </si>
  <si>
    <t>Защита населения и территории от чрезвычайных ситуаций природного и техногенного характера, пожарная безопасность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</si>
  <si>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</si>
  <si>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</si>
  <si>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2023 год</t>
  </si>
  <si>
    <t>ВЕДОМСТВЕННАЯ СТРУКТУРА РАСХОДОВ МЕСТНОГО БЮДЖЕТА НА 2021 ГОД И ПЛАНОВЫЙ ПЕРИОД 2022 И 2023 годов</t>
  </si>
  <si>
    <t>РАСПРЕДЕЛЕНИЕ ИНЫХ  МЕЖБЮДЖЕТНЫХ ТРАНСФЕРТОВ НА РЕАЛИЗАЦИЮ МЕРОПРИЯТИЙ ПО ОСУЩЕСТВЛЕНИЮ ВНЕШНЕГО МУНИЦИПАЛЬНОГО ФИНАНСОВОГО КОНТРОЛЯ НА 2021 ГОД И ПЛАНОВЫЙ ПЕРИОД 2022 И 2023 ГОДОВ</t>
  </si>
  <si>
    <t xml:space="preserve">           ИСТОЧНИКИ ФИНАНСИРОВАНИЯ ДЕФИЦИТА МЕСТНОГО БЮДЖЕТА НА 2021 ГОД И ПЛАНОВЫЙ ПЕРИОД 2022 И 2023 ГОДОВ </t>
  </si>
  <si>
    <t xml:space="preserve">                                                   ПРОГРАММА МУНИЦИПАЛЬНЫХ ВНУТРЕННИХ ЗАИМСТВОВАНИЙ УСТЬ-ЧЕМСКОГО СЕЛЬСОВЕТА НА 2021 ГОД И ПЛАНОВЫЙ ПЕРИОД  2022 И 2023 ГОДОВ</t>
  </si>
  <si>
    <t>ПРОГРАММА МУНИЦИПАЛЬНЫХ ГАРАНТИЙ УСТЬ-ЧЕМСКОГО СЕЛЬСОВЕТА В ВАЛЮТЕ РОССИЙСКОЙ ФЕДЕРАЦИИ НА 2021 ГОД И ПЛАНОВЫЙ ПЕРИОД  2022 И 2023 ГОДОВ</t>
  </si>
  <si>
    <t>от 23.12.2020 № 20</t>
  </si>
  <si>
    <t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</si>
  <si>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</si>
  <si>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99.0.00.70370</t>
  </si>
  <si>
    <t>99.0.00.S0370</t>
  </si>
  <si>
    <t>УВЕДОМЛЕНИЕ 01</t>
  </si>
  <si>
    <t xml:space="preserve">ОБ ИЗМЕНЕНИИ БЮДЖЕТНЫХ АССИГНОВАНИЙ </t>
  </si>
  <si>
    <t xml:space="preserve">ИЗ МЕСТНОГО БЮДЖЕТА УСТЬ-ЧЕМСКОГО СЕЛЬСОВЕТА </t>
  </si>
  <si>
    <t xml:space="preserve">На </t>
  </si>
  <si>
    <t xml:space="preserve">Дата </t>
  </si>
  <si>
    <t>Наименование органа, исполняющего бюджет</t>
  </si>
  <si>
    <t>администрация Усть-Чемского сельсовета</t>
  </si>
  <si>
    <t>Получатель бюджетных средств</t>
  </si>
  <si>
    <t>Единица измерения:  в руб</t>
  </si>
  <si>
    <t>Согласно</t>
  </si>
  <si>
    <t>Сессии совета депутатов</t>
  </si>
  <si>
    <t>(Указу,Закону, постановлению, распоряжению, письму)</t>
  </si>
  <si>
    <t>от</t>
  </si>
  <si>
    <t>№</t>
  </si>
  <si>
    <t>по вопросу</t>
  </si>
  <si>
    <t>внесение изменений по бюджету на 2021г.</t>
  </si>
  <si>
    <t>ДОХОДЫ</t>
  </si>
  <si>
    <t>Код классификации доходов бюджета</t>
  </si>
  <si>
    <t>2021г</t>
  </si>
  <si>
    <t>2022г</t>
  </si>
  <si>
    <t>2023г</t>
  </si>
  <si>
    <t xml:space="preserve"> 1 01 02010 01 0000 110</t>
  </si>
  <si>
    <t>2 02 29900 10 0000 150</t>
  </si>
  <si>
    <t>2 02 49999 10 0000 150</t>
  </si>
  <si>
    <t>2 07 05030 10 0000 150</t>
  </si>
  <si>
    <t>РАСХОДЫ</t>
  </si>
  <si>
    <t>Рз</t>
  </si>
  <si>
    <t>Пр</t>
  </si>
  <si>
    <t>КВР</t>
  </si>
  <si>
    <t>КОСГУ</t>
  </si>
  <si>
    <t>Тип средств</t>
  </si>
  <si>
    <t>КРКС</t>
  </si>
  <si>
    <t>Код субсидии</t>
  </si>
  <si>
    <t>сумма изменений</t>
  </si>
  <si>
    <t>( +, - )</t>
  </si>
  <si>
    <t>01</t>
  </si>
  <si>
    <t>04</t>
  </si>
  <si>
    <t>9900000190</t>
  </si>
  <si>
    <t>01.01.00</t>
  </si>
  <si>
    <t>210</t>
  </si>
  <si>
    <t>244</t>
  </si>
  <si>
    <t>100</t>
  </si>
  <si>
    <t>853</t>
  </si>
  <si>
    <t>13</t>
  </si>
  <si>
    <t>9900000920</t>
  </si>
  <si>
    <t>321</t>
  </si>
  <si>
    <t>360</t>
  </si>
  <si>
    <t>296</t>
  </si>
  <si>
    <t>03</t>
  </si>
  <si>
    <t>10</t>
  </si>
  <si>
    <t>09</t>
  </si>
  <si>
    <t>225</t>
  </si>
  <si>
    <t>08</t>
  </si>
  <si>
    <t>241</t>
  </si>
  <si>
    <t>05</t>
  </si>
  <si>
    <t>Глава Усть-Чемского сельсовета</t>
  </si>
  <si>
    <t>Н.Г. Ларина</t>
  </si>
  <si>
    <t>(должность)</t>
  </si>
  <si>
    <t>(подпись)</t>
  </si>
  <si>
    <t>(расшифровка подписи)</t>
  </si>
  <si>
    <t>Специалист-гл.бухгалтер</t>
  </si>
  <si>
    <t>Н.В. Фридрих</t>
  </si>
  <si>
    <t>СПРАВОЧНО: изменение дефицита</t>
  </si>
  <si>
    <t>Приложение 3</t>
  </si>
  <si>
    <t xml:space="preserve">к решению сессии </t>
  </si>
  <si>
    <t xml:space="preserve">"О бюджете Усть-Чемского сельсовета на 2021 год и </t>
  </si>
  <si>
    <t>плановый период 2022 и 2023 годов"</t>
  </si>
  <si>
    <t>Доходы местного бюджета на 2021 год и плановый период 2022-2023 годов</t>
  </si>
  <si>
    <t>(тыс. рублей)</t>
  </si>
  <si>
    <t>№ строки</t>
  </si>
  <si>
    <t>Наименование кода классификации доходов бюджета</t>
  </si>
  <si>
    <t>Доходы 
бюджета
2021 год</t>
  </si>
  <si>
    <t>Доходы 
бюджета
2022 год</t>
  </si>
  <si>
    <t>Доходы 
бюджета
2023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</si>
  <si>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</si>
  <si>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</si>
  <si>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</si>
  <si>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</si>
  <si>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</si>
  <si>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</si>
  <si>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</si>
  <si>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</si>
  <si>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</si>
  <si>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</si>
  <si>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</si>
  <si>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</si>
  <si>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</si>
  <si>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</si>
  <si>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182</t>
  </si>
  <si>
    <t>НАЛОГОВЫЕ ДОХОДЫ</t>
  </si>
  <si>
    <t>3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</si>
  <si>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</si>
  <si>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</si>
  <si>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</si>
  <si>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</si>
  <si>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</si>
  <si>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</si>
  <si>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</si>
  <si>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</si>
  <si>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</si>
  <si>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</si>
  <si>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</si>
  <si>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</si>
  <si>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</si>
  <si>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</si>
  <si>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</si>
  <si>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</si>
  <si>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</si>
  <si>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</si>
  <si>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</si>
  <si>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</si>
  <si>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11</t>
  </si>
  <si>
    <t>Единый сельскохозяйственный налог</t>
  </si>
  <si>
    <t>12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</si>
  <si>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</si>
  <si>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</si>
  <si>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</si>
  <si>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</si>
  <si>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</si>
  <si>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</si>
  <si>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</si>
  <si>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</si>
  <si>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</si>
  <si>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</si>
  <si>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</si>
  <si>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</si>
  <si>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</si>
  <si>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границаз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</si>
  <si>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</si>
  <si>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</si>
  <si>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</si>
  <si>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</si>
  <si>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</si>
  <si>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</si>
  <si>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23</t>
  </si>
  <si>
    <t>ГОСУДАРСТВЕННАЯ ПОШЛИНА</t>
  </si>
  <si>
    <t>24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</si>
  <si>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</si>
  <si>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25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</si>
  <si>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</si>
  <si>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</si>
  <si>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26</t>
  </si>
  <si>
    <t>ДОХОДЫ ОТ ИСПОЛЬЗОВАНИЯ ИМУЩЕСТВА, НАХОДЯЩЕГОСЯ В ГОСУДАРСТВЕННОЙ И МУНИЦИПАЛЬНОЙ СОБСТВЕННОСТИ</t>
  </si>
  <si>
    <t>31</t>
  </si>
  <si>
    <t>700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</si>
  <si>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</si>
  <si>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</si>
  <si>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32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</si>
  <si>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</si>
  <si>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</si>
  <si>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33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</si>
  <si>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</si>
  <si>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34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</si>
  <si>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</si>
  <si>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</si>
  <si>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35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</si>
  <si>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</si>
  <si>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</si>
  <si>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36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</si>
  <si>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</si>
  <si>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43</t>
  </si>
  <si>
    <t>ДОХОДЫ ОТ ОКАЗАНИЯ ПЛАТНЫХ УСЛУГ И КОМПЕНСАЦИИ ЗАТРАТ ГОСУДАРСТВА</t>
  </si>
  <si>
    <t>47</t>
  </si>
  <si>
    <t>130</t>
  </si>
  <si>
    <t>Доходы от компенсации затрат государства</t>
  </si>
  <si>
    <t>48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</si>
  <si>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</si>
  <si>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</si>
  <si>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</si>
  <si>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</si>
  <si>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</si>
  <si>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</si>
  <si>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</si>
  <si>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</si>
  <si>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21</t>
  </si>
  <si>
    <t>293</t>
  </si>
  <si>
    <t>БЕЗВОЗМЕЗДНЫЕ ПОСТУПЛЕНИЯ</t>
  </si>
  <si>
    <t>22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</si>
  <si>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</si>
  <si>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</si>
  <si>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</si>
  <si>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</si>
  <si>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</si>
  <si>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</si>
  <si>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</t>
  </si>
  <si>
    <t>27</t>
  </si>
  <si>
    <t>29</t>
  </si>
  <si>
    <t>900</t>
  </si>
  <si>
    <t>Субсидии бюджетам сельских поселений из местных бюджетов</t>
  </si>
  <si>
    <t>28</t>
  </si>
  <si>
    <t>30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</si>
  <si>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</si>
  <si>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</si>
  <si>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</si>
  <si>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</si>
  <si>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</si>
  <si>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</si>
  <si>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</si>
  <si>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40</t>
  </si>
  <si>
    <t>999</t>
  </si>
  <si>
    <t>Прочие межбюджетные трансферты, передаваемые бюджетам сельских поселений</t>
  </si>
  <si>
    <t>07</t>
  </si>
  <si>
    <t xml:space="preserve">Прочие безвозмездные поступления </t>
  </si>
  <si>
    <t>Прочие безвозмездные поступления в бюджеты сельских поселений</t>
  </si>
  <si>
    <t>ВСЕГО</t>
  </si>
  <si>
    <t>Пособия, компенсации и иные социальные выплаты гражданам, кроме публичных нормативных обязательств</t>
  </si>
  <si>
    <t>99.0.00.01000</t>
  </si>
  <si>
    <t xml:space="preserve">Уличное освещение     </t>
  </si>
  <si>
    <t>295</t>
  </si>
  <si>
    <t>350</t>
  </si>
  <si>
    <t>9900002020</t>
  </si>
  <si>
    <t>264</t>
  </si>
  <si>
    <t>312</t>
  </si>
  <si>
    <t>от 20.05.2021 № 38</t>
  </si>
  <si>
    <t>от 20.05.2021 г.  № 38</t>
  </si>
  <si>
    <t>Иные пенсии, социальные доплаты к пенсии</t>
  </si>
  <si>
    <t>Премии и гранты</t>
  </si>
  <si>
    <t>Код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</si>
</sst>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  <numFmt numFmtId="170" formatCode="[$-F800]dddd\,\ mmmm\ dd\,\ yyyy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name val="Arial"/>
      <family val="2"/>
      <charset val="204"/>
    </font>
    <font>
      <u/>
      <sz val="9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2" fillId="0" borderId="8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8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2" fillId="0" borderId="8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168" fontId="10" fillId="0" borderId="0" xfId="1" applyNumberFormat="1" applyFont="1" applyFill="1"/>
    <xf numFmtId="0" fontId="10" fillId="0" borderId="0" xfId="1" applyFont="1" applyFill="1"/>
    <xf numFmtId="0" fontId="18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8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NumberFormat="1" applyFont="1" applyFill="1" applyBorder="1" applyAlignment="1" applyProtection="1">
      <protection hidden="1"/>
    </xf>
    <xf numFmtId="168" fontId="18" fillId="0" borderId="0" xfId="1" applyNumberFormat="1" applyFont="1" applyFill="1" applyBorder="1" applyAlignment="1" applyProtection="1">
      <protection hidden="1"/>
    </xf>
    <xf numFmtId="0" fontId="19" fillId="0" borderId="0" xfId="1" applyFont="1" applyFill="1"/>
    <xf numFmtId="167" fontId="18" fillId="0" borderId="0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0" fontId="15" fillId="0" borderId="0" xfId="1" applyFont="1" applyFill="1" applyAlignment="1">
      <alignment vertical="center"/>
    </xf>
    <xf numFmtId="0" fontId="10" fillId="0" borderId="0" xfId="1" applyFont="1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Font="1" applyFill="1" applyAlignment="1">
      <alignment horizontal="right" vertical="center" wrapText="1"/>
    </xf>
    <xf numFmtId="0" fontId="0" fillId="0" borderId="0" xfId="0" applyFill="1" applyAlignment="1">
      <alignment horizontal="right" vertical="top" wrapText="1"/>
    </xf>
    <xf numFmtId="0" fontId="0" fillId="0" borderId="0" xfId="0" applyFill="1" applyAlignment="1">
      <alignment wrapText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/>
    <xf numFmtId="168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8" fontId="2" fillId="0" borderId="0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/>
    </xf>
    <xf numFmtId="168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>
      <alignment horizontal="right" vertical="center"/>
    </xf>
    <xf numFmtId="0" fontId="10" fillId="0" borderId="1" xfId="1" applyFont="1" applyFill="1" applyBorder="1" applyAlignment="1">
      <alignment horizontal="center" vertical="center" wrapText="1"/>
    </xf>
    <xf numFmtId="168" fontId="13" fillId="0" borderId="3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justify" vertical="top" wrapText="1"/>
    </xf>
    <xf numFmtId="168" fontId="10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10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horizontal="center" vertical="top" wrapText="1"/>
    </xf>
    <xf numFmtId="0" fontId="10" fillId="0" borderId="0" xfId="1" applyFont="1" applyFill="1" applyBorder="1"/>
    <xf numFmtId="0" fontId="10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top" wrapText="1"/>
    </xf>
    <xf numFmtId="168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169" fontId="2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top" wrapText="1"/>
    </xf>
    <xf numFmtId="168" fontId="10" fillId="0" borderId="0" xfId="1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center" wrapText="1"/>
    </xf>
    <xf numFmtId="0" fontId="1" fillId="0" borderId="0" xfId="1" applyFont="1" applyFill="1"/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49" fontId="1" fillId="0" borderId="15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" fontId="1" fillId="0" borderId="1" xfId="2" applyNumberFormat="1" applyFont="1" applyFill="1" applyBorder="1" applyAlignment="1">
      <alignment vertical="center"/>
    </xf>
    <xf numFmtId="0" fontId="26" fillId="0" borderId="0" xfId="0" quotePrefix="1" applyFont="1" applyFill="1" applyAlignment="1">
      <alignment wrapText="1"/>
    </xf>
    <xf numFmtId="49" fontId="26" fillId="0" borderId="0" xfId="0" quotePrefix="1" applyNumberFormat="1" applyFont="1" applyFill="1" applyAlignment="1">
      <alignment wrapText="1"/>
    </xf>
    <xf numFmtId="168" fontId="13" fillId="0" borderId="0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0" fontId="10" fillId="0" borderId="0" xfId="0" applyFont="1" applyFill="1" applyAlignment="1">
      <alignment horizontal="right" wrapText="1"/>
    </xf>
    <xf numFmtId="0" fontId="26" fillId="0" borderId="1" xfId="0" quotePrefix="1" applyFont="1" applyFill="1" applyBorder="1" applyAlignment="1">
      <alignment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/>
    </xf>
    <xf numFmtId="49" fontId="10" fillId="0" borderId="1" xfId="0" applyNumberFormat="1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vertical="top" wrapText="1"/>
    </xf>
    <xf numFmtId="168" fontId="13" fillId="0" borderId="1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>
      <alignment vertical="top" wrapText="1"/>
    </xf>
    <xf numFmtId="168" fontId="10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10" fillId="0" borderId="1" xfId="0" applyNumberFormat="1" applyFont="1" applyFill="1" applyBorder="1" applyAlignment="1">
      <alignment vertical="top" wrapText="1"/>
    </xf>
    <xf numFmtId="168" fontId="10" fillId="0" borderId="1" xfId="0" applyNumberFormat="1" applyFont="1" applyFill="1" applyBorder="1" applyAlignment="1">
      <alignment vertical="top"/>
    </xf>
    <xf numFmtId="0" fontId="27" fillId="0" borderId="1" xfId="0" applyNumberFormat="1" applyFont="1" applyFill="1" applyBorder="1" applyAlignment="1">
      <alignment vertical="top" wrapText="1"/>
    </xf>
    <xf numFmtId="168" fontId="27" fillId="0" borderId="1" xfId="0" applyNumberFormat="1" applyFont="1" applyFill="1" applyBorder="1" applyAlignment="1">
      <alignment vertical="top"/>
    </xf>
    <xf numFmtId="168" fontId="10" fillId="0" borderId="2" xfId="0" applyNumberFormat="1" applyFont="1" applyFill="1" applyBorder="1" applyAlignment="1">
      <alignment vertical="top"/>
    </xf>
    <xf numFmtId="49" fontId="0" fillId="0" borderId="0" xfId="0" applyNumberFormat="1" applyFill="1"/>
    <xf numFmtId="49" fontId="1" fillId="0" borderId="3" xfId="2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right" vertical="top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horizontal="center" vertical="top" wrapText="1"/>
    </xf>
    <xf numFmtId="0" fontId="8" fillId="0" borderId="2" xfId="1" applyNumberFormat="1" applyFont="1" applyFill="1" applyBorder="1" applyAlignment="1" applyProtection="1"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" fillId="0" borderId="2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top" wrapText="1"/>
    </xf>
    <xf numFmtId="0" fontId="13" fillId="0" borderId="7" xfId="0" applyNumberFormat="1" applyFont="1" applyFill="1" applyBorder="1" applyAlignment="1">
      <alignment horizontal="left" vertical="top" wrapText="1"/>
    </xf>
    <xf numFmtId="0" fontId="13" fillId="0" borderId="3" xfId="0" applyNumberFormat="1" applyFont="1" applyFill="1" applyBorder="1" applyAlignment="1">
      <alignment horizontal="left" vertical="top" wrapText="1"/>
    </xf>
    <xf numFmtId="168" fontId="10" fillId="0" borderId="0" xfId="0" applyNumberFormat="1" applyFont="1" applyFill="1" applyBorder="1" applyAlignment="1">
      <alignment horizontal="right" vertical="top"/>
    </xf>
    <xf numFmtId="0" fontId="13" fillId="0" borderId="0" xfId="0" quotePrefix="1" applyFont="1" applyFill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textRotation="90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7" xfId="0" quotePrefix="1" applyNumberFormat="1" applyFont="1" applyFill="1" applyBorder="1" applyAlignment="1">
      <alignment horizontal="center" vertical="center" wrapText="1"/>
    </xf>
    <xf numFmtId="49" fontId="10" fillId="0" borderId="3" xfId="0" quotePrefix="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protection hidden="1"/>
    </xf>
    <xf numFmtId="0" fontId="0" fillId="0" borderId="7" xfId="0" applyFill="1" applyBorder="1" applyAlignment="1"/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0" applyFont="1" applyFill="1" applyAlignment="1">
      <alignment horizontal="center" vertical="top" wrapText="1"/>
    </xf>
    <xf numFmtId="0" fontId="11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8" fontId="2" fillId="0" borderId="5" xfId="1" applyNumberFormat="1" applyFont="1" applyFill="1" applyBorder="1" applyAlignment="1">
      <alignment horizontal="center" vertical="center" wrapText="1"/>
    </xf>
    <xf numFmtId="0" fontId="1" fillId="0" borderId="0" xfId="2" applyFill="1"/>
    <xf numFmtId="0" fontId="21" fillId="0" borderId="0" xfId="2" applyFont="1" applyFill="1" applyAlignment="1">
      <alignment horizontal="center"/>
    </xf>
    <xf numFmtId="0" fontId="1" fillId="0" borderId="0" xfId="2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ill="1" applyAlignment="1">
      <alignment horizontal="center"/>
    </xf>
    <xf numFmtId="0" fontId="1" fillId="0" borderId="0" xfId="2" applyFont="1" applyFill="1" applyAlignment="1">
      <alignment horizontal="right"/>
    </xf>
    <xf numFmtId="170" fontId="1" fillId="0" borderId="0" xfId="2" applyNumberFormat="1" applyFont="1" applyFill="1" applyAlignment="1">
      <alignment horizontal="center"/>
    </xf>
    <xf numFmtId="4" fontId="1" fillId="0" borderId="0" xfId="2" applyNumberFormat="1" applyFill="1"/>
    <xf numFmtId="0" fontId="22" fillId="0" borderId="0" xfId="2" applyFont="1" applyFill="1"/>
    <xf numFmtId="0" fontId="23" fillId="0" borderId="0" xfId="2" applyFont="1" applyFill="1"/>
    <xf numFmtId="0" fontId="24" fillId="0" borderId="0" xfId="2" applyFont="1" applyFill="1"/>
    <xf numFmtId="0" fontId="1" fillId="0" borderId="10" xfId="2" applyFill="1" applyBorder="1"/>
    <xf numFmtId="0" fontId="1" fillId="0" borderId="0" xfId="2" applyFill="1" applyBorder="1"/>
    <xf numFmtId="0" fontId="1" fillId="0" borderId="0" xfId="2" applyFill="1" applyAlignment="1"/>
    <xf numFmtId="0" fontId="25" fillId="0" borderId="0" xfId="2" applyFont="1" applyFill="1"/>
    <xf numFmtId="170" fontId="1" fillId="0" borderId="0" xfId="2" applyNumberFormat="1" applyFont="1" applyFill="1" applyBorder="1" applyAlignment="1">
      <alignment horizontal="center"/>
    </xf>
    <xf numFmtId="0" fontId="1" fillId="0" borderId="0" xfId="2" applyFont="1" applyFill="1" applyAlignment="1">
      <alignment horizontal="left"/>
    </xf>
    <xf numFmtId="0" fontId="1" fillId="0" borderId="0" xfId="2" applyFont="1" applyFill="1" applyBorder="1"/>
    <xf numFmtId="0" fontId="1" fillId="0" borderId="10" xfId="2" applyFont="1" applyFill="1" applyBorder="1"/>
    <xf numFmtId="0" fontId="15" fillId="0" borderId="0" xfId="2" applyFont="1" applyFill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4" fontId="15" fillId="0" borderId="1" xfId="2" applyNumberFormat="1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4" fontId="1" fillId="0" borderId="1" xfId="2" applyNumberFormat="1" applyFont="1" applyFill="1" applyBorder="1" applyAlignment="1">
      <alignment horizontal="center"/>
    </xf>
    <xf numFmtId="4" fontId="1" fillId="0" borderId="1" xfId="2" applyNumberFormat="1" applyFill="1" applyBorder="1" applyAlignment="1">
      <alignment horizontal="center"/>
    </xf>
    <xf numFmtId="4" fontId="1" fillId="0" borderId="1" xfId="2" applyNumberFormat="1" applyFill="1" applyBorder="1"/>
    <xf numFmtId="0" fontId="19" fillId="0" borderId="2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19" fillId="0" borderId="3" xfId="2" applyFont="1" applyFill="1" applyBorder="1" applyAlignment="1">
      <alignment horizontal="center"/>
    </xf>
    <xf numFmtId="0" fontId="15" fillId="0" borderId="0" xfId="2" applyFont="1" applyFill="1"/>
    <xf numFmtId="0" fontId="15" fillId="0" borderId="2" xfId="2" applyFont="1" applyFill="1" applyBorder="1" applyAlignment="1">
      <alignment horizontal="center"/>
    </xf>
    <xf numFmtId="0" fontId="15" fillId="0" borderId="7" xfId="2" applyFont="1" applyFill="1" applyBorder="1" applyAlignment="1">
      <alignment horizontal="center"/>
    </xf>
    <xf numFmtId="0" fontId="15" fillId="0" borderId="3" xfId="2" applyFont="1" applyFill="1" applyBorder="1" applyAlignment="1">
      <alignment horizontal="center"/>
    </xf>
    <xf numFmtId="4" fontId="15" fillId="0" borderId="1" xfId="2" applyNumberFormat="1" applyFont="1" applyFill="1" applyBorder="1"/>
    <xf numFmtId="4" fontId="15" fillId="0" borderId="0" xfId="2" applyNumberFormat="1" applyFont="1" applyFill="1"/>
    <xf numFmtId="0" fontId="15" fillId="0" borderId="15" xfId="2" applyFont="1" applyFill="1" applyBorder="1" applyAlignment="1">
      <alignment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49" fontId="1" fillId="0" borderId="15" xfId="2" applyNumberFormat="1" applyFill="1" applyBorder="1" applyAlignment="1">
      <alignment vertical="center"/>
    </xf>
    <xf numFmtId="49" fontId="15" fillId="0" borderId="2" xfId="2" applyNumberFormat="1" applyFont="1" applyFill="1" applyBorder="1" applyAlignment="1">
      <alignment horizontal="right" vertical="center"/>
    </xf>
    <xf numFmtId="49" fontId="15" fillId="0" borderId="7" xfId="2" applyNumberFormat="1" applyFont="1" applyFill="1" applyBorder="1" applyAlignment="1">
      <alignment horizontal="right" vertical="center"/>
    </xf>
    <xf numFmtId="49" fontId="15" fillId="0" borderId="3" xfId="2" applyNumberFormat="1" applyFont="1" applyFill="1" applyBorder="1" applyAlignment="1">
      <alignment horizontal="right" vertical="center"/>
    </xf>
    <xf numFmtId="4" fontId="15" fillId="0" borderId="1" xfId="2" applyNumberFormat="1" applyFont="1" applyFill="1" applyBorder="1" applyAlignment="1">
      <alignment vertical="center"/>
    </xf>
    <xf numFmtId="0" fontId="1" fillId="0" borderId="0" xfId="2" applyFill="1" applyAlignment="1">
      <alignment vertical="center"/>
    </xf>
    <xf numFmtId="4" fontId="15" fillId="0" borderId="0" xfId="2" applyNumberFormat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9" workbookViewId="0">
      <selection activeCell="H28" sqref="H28"/>
    </sheetView>
  </sheetViews>
  <sheetFormatPr defaultRowHeight="12.75" x14ac:dyDescent="0.2"/>
  <cols>
    <col min="1" max="1" width="6" style="322" customWidth="1"/>
    <col min="2" max="2" width="11.42578125" style="322" customWidth="1"/>
    <col min="3" max="3" width="6" style="322" customWidth="1"/>
    <col min="4" max="4" width="6.140625" style="322" customWidth="1"/>
    <col min="5" max="5" width="9.140625" style="322"/>
    <col min="6" max="6" width="6.85546875" style="322" customWidth="1"/>
    <col min="7" max="7" width="11.85546875" style="322" customWidth="1"/>
    <col min="8" max="8" width="11.7109375" style="322" customWidth="1"/>
    <col min="9" max="9" width="12.42578125" style="322" bestFit="1" customWidth="1"/>
    <col min="10" max="10" width="13.140625" style="322" customWidth="1"/>
    <col min="11" max="11" width="5.85546875" style="322" bestFit="1" customWidth="1"/>
    <col min="12" max="12" width="11.28515625" style="322" customWidth="1"/>
    <col min="13" max="13" width="14.28515625" style="329" customWidth="1"/>
    <col min="14" max="15" width="14.28515625" style="322" customWidth="1"/>
    <col min="16" max="241" width="9.140625" style="322"/>
    <col min="242" max="242" width="6" style="322" customWidth="1"/>
    <col min="243" max="243" width="11.42578125" style="322" customWidth="1"/>
    <col min="244" max="244" width="6" style="322" customWidth="1"/>
    <col min="245" max="245" width="6.140625" style="322" customWidth="1"/>
    <col min="246" max="246" width="9.140625" style="322"/>
    <col min="247" max="247" width="6.85546875" style="322" customWidth="1"/>
    <col min="248" max="248" width="11.85546875" style="322" customWidth="1"/>
    <col min="249" max="249" width="11.7109375" style="322" customWidth="1"/>
    <col min="250" max="250" width="8.5703125" style="322" customWidth="1"/>
    <col min="251" max="251" width="13.140625" style="322" customWidth="1"/>
    <col min="252" max="252" width="5.85546875" style="322" bestFit="1" customWidth="1"/>
    <col min="253" max="253" width="14.5703125" style="322" customWidth="1"/>
    <col min="254" max="257" width="10.5703125" style="322" customWidth="1"/>
    <col min="258" max="258" width="13.85546875" style="322" customWidth="1"/>
    <col min="259" max="265" width="10.5703125" style="322" customWidth="1"/>
    <col min="266" max="497" width="9.140625" style="322"/>
    <col min="498" max="498" width="6" style="322" customWidth="1"/>
    <col min="499" max="499" width="11.42578125" style="322" customWidth="1"/>
    <col min="500" max="500" width="6" style="322" customWidth="1"/>
    <col min="501" max="501" width="6.140625" style="322" customWidth="1"/>
    <col min="502" max="502" width="9.140625" style="322"/>
    <col min="503" max="503" width="6.85546875" style="322" customWidth="1"/>
    <col min="504" max="504" width="11.85546875" style="322" customWidth="1"/>
    <col min="505" max="505" width="11.7109375" style="322" customWidth="1"/>
    <col min="506" max="506" width="8.5703125" style="322" customWidth="1"/>
    <col min="507" max="507" width="13.140625" style="322" customWidth="1"/>
    <col min="508" max="508" width="5.85546875" style="322" bestFit="1" customWidth="1"/>
    <col min="509" max="509" width="14.5703125" style="322" customWidth="1"/>
    <col min="510" max="513" width="10.5703125" style="322" customWidth="1"/>
    <col min="514" max="514" width="13.85546875" style="322" customWidth="1"/>
    <col min="515" max="521" width="10.5703125" style="322" customWidth="1"/>
    <col min="522" max="753" width="9.140625" style="322"/>
    <col min="754" max="754" width="6" style="322" customWidth="1"/>
    <col min="755" max="755" width="11.42578125" style="322" customWidth="1"/>
    <col min="756" max="756" width="6" style="322" customWidth="1"/>
    <col min="757" max="757" width="6.140625" style="322" customWidth="1"/>
    <col min="758" max="758" width="9.140625" style="322"/>
    <col min="759" max="759" width="6.85546875" style="322" customWidth="1"/>
    <col min="760" max="760" width="11.85546875" style="322" customWidth="1"/>
    <col min="761" max="761" width="11.7109375" style="322" customWidth="1"/>
    <col min="762" max="762" width="8.5703125" style="322" customWidth="1"/>
    <col min="763" max="763" width="13.140625" style="322" customWidth="1"/>
    <col min="764" max="764" width="5.85546875" style="322" bestFit="1" customWidth="1"/>
    <col min="765" max="765" width="14.5703125" style="322" customWidth="1"/>
    <col min="766" max="769" width="10.5703125" style="322" customWidth="1"/>
    <col min="770" max="770" width="13.85546875" style="322" customWidth="1"/>
    <col min="771" max="777" width="10.5703125" style="322" customWidth="1"/>
    <col min="778" max="1009" width="9.140625" style="322"/>
    <col min="1010" max="1010" width="6" style="322" customWidth="1"/>
    <col min="1011" max="1011" width="11.42578125" style="322" customWidth="1"/>
    <col min="1012" max="1012" width="6" style="322" customWidth="1"/>
    <col min="1013" max="1013" width="6.140625" style="322" customWidth="1"/>
    <col min="1014" max="1014" width="9.140625" style="322"/>
    <col min="1015" max="1015" width="6.85546875" style="322" customWidth="1"/>
    <col min="1016" max="1016" width="11.85546875" style="322" customWidth="1"/>
    <col min="1017" max="1017" width="11.7109375" style="322" customWidth="1"/>
    <col min="1018" max="1018" width="8.5703125" style="322" customWidth="1"/>
    <col min="1019" max="1019" width="13.140625" style="322" customWidth="1"/>
    <col min="1020" max="1020" width="5.85546875" style="322" bestFit="1" customWidth="1"/>
    <col min="1021" max="1021" width="14.5703125" style="322" customWidth="1"/>
    <col min="1022" max="1025" width="10.5703125" style="322" customWidth="1"/>
    <col min="1026" max="1026" width="13.85546875" style="322" customWidth="1"/>
    <col min="1027" max="1033" width="10.5703125" style="322" customWidth="1"/>
    <col min="1034" max="1265" width="9.140625" style="322"/>
    <col min="1266" max="1266" width="6" style="322" customWidth="1"/>
    <col min="1267" max="1267" width="11.42578125" style="322" customWidth="1"/>
    <col min="1268" max="1268" width="6" style="322" customWidth="1"/>
    <col min="1269" max="1269" width="6.140625" style="322" customWidth="1"/>
    <col min="1270" max="1270" width="9.140625" style="322"/>
    <col min="1271" max="1271" width="6.85546875" style="322" customWidth="1"/>
    <col min="1272" max="1272" width="11.85546875" style="322" customWidth="1"/>
    <col min="1273" max="1273" width="11.7109375" style="322" customWidth="1"/>
    <col min="1274" max="1274" width="8.5703125" style="322" customWidth="1"/>
    <col min="1275" max="1275" width="13.140625" style="322" customWidth="1"/>
    <col min="1276" max="1276" width="5.85546875" style="322" bestFit="1" customWidth="1"/>
    <col min="1277" max="1277" width="14.5703125" style="322" customWidth="1"/>
    <col min="1278" max="1281" width="10.5703125" style="322" customWidth="1"/>
    <col min="1282" max="1282" width="13.85546875" style="322" customWidth="1"/>
    <col min="1283" max="1289" width="10.5703125" style="322" customWidth="1"/>
    <col min="1290" max="1521" width="9.140625" style="322"/>
    <col min="1522" max="1522" width="6" style="322" customWidth="1"/>
    <col min="1523" max="1523" width="11.42578125" style="322" customWidth="1"/>
    <col min="1524" max="1524" width="6" style="322" customWidth="1"/>
    <col min="1525" max="1525" width="6.140625" style="322" customWidth="1"/>
    <col min="1526" max="1526" width="9.140625" style="322"/>
    <col min="1527" max="1527" width="6.85546875" style="322" customWidth="1"/>
    <col min="1528" max="1528" width="11.85546875" style="322" customWidth="1"/>
    <col min="1529" max="1529" width="11.7109375" style="322" customWidth="1"/>
    <col min="1530" max="1530" width="8.5703125" style="322" customWidth="1"/>
    <col min="1531" max="1531" width="13.140625" style="322" customWidth="1"/>
    <col min="1532" max="1532" width="5.85546875" style="322" bestFit="1" customWidth="1"/>
    <col min="1533" max="1533" width="14.5703125" style="322" customWidth="1"/>
    <col min="1534" max="1537" width="10.5703125" style="322" customWidth="1"/>
    <col min="1538" max="1538" width="13.85546875" style="322" customWidth="1"/>
    <col min="1539" max="1545" width="10.5703125" style="322" customWidth="1"/>
    <col min="1546" max="1777" width="9.140625" style="322"/>
    <col min="1778" max="1778" width="6" style="322" customWidth="1"/>
    <col min="1779" max="1779" width="11.42578125" style="322" customWidth="1"/>
    <col min="1780" max="1780" width="6" style="322" customWidth="1"/>
    <col min="1781" max="1781" width="6.140625" style="322" customWidth="1"/>
    <col min="1782" max="1782" width="9.140625" style="322"/>
    <col min="1783" max="1783" width="6.85546875" style="322" customWidth="1"/>
    <col min="1784" max="1784" width="11.85546875" style="322" customWidth="1"/>
    <col min="1785" max="1785" width="11.7109375" style="322" customWidth="1"/>
    <col min="1786" max="1786" width="8.5703125" style="322" customWidth="1"/>
    <col min="1787" max="1787" width="13.140625" style="322" customWidth="1"/>
    <col min="1788" max="1788" width="5.85546875" style="322" bestFit="1" customWidth="1"/>
    <col min="1789" max="1789" width="14.5703125" style="322" customWidth="1"/>
    <col min="1790" max="1793" width="10.5703125" style="322" customWidth="1"/>
    <col min="1794" max="1794" width="13.85546875" style="322" customWidth="1"/>
    <col min="1795" max="1801" width="10.5703125" style="322" customWidth="1"/>
    <col min="1802" max="2033" width="9.140625" style="322"/>
    <col min="2034" max="2034" width="6" style="322" customWidth="1"/>
    <col min="2035" max="2035" width="11.42578125" style="322" customWidth="1"/>
    <col min="2036" max="2036" width="6" style="322" customWidth="1"/>
    <col min="2037" max="2037" width="6.140625" style="322" customWidth="1"/>
    <col min="2038" max="2038" width="9.140625" style="322"/>
    <col min="2039" max="2039" width="6.85546875" style="322" customWidth="1"/>
    <col min="2040" max="2040" width="11.85546875" style="322" customWidth="1"/>
    <col min="2041" max="2041" width="11.7109375" style="322" customWidth="1"/>
    <col min="2042" max="2042" width="8.5703125" style="322" customWidth="1"/>
    <col min="2043" max="2043" width="13.140625" style="322" customWidth="1"/>
    <col min="2044" max="2044" width="5.85546875" style="322" bestFit="1" customWidth="1"/>
    <col min="2045" max="2045" width="14.5703125" style="322" customWidth="1"/>
    <col min="2046" max="2049" width="10.5703125" style="322" customWidth="1"/>
    <col min="2050" max="2050" width="13.85546875" style="322" customWidth="1"/>
    <col min="2051" max="2057" width="10.5703125" style="322" customWidth="1"/>
    <col min="2058" max="2289" width="9.140625" style="322"/>
    <col min="2290" max="2290" width="6" style="322" customWidth="1"/>
    <col min="2291" max="2291" width="11.42578125" style="322" customWidth="1"/>
    <col min="2292" max="2292" width="6" style="322" customWidth="1"/>
    <col min="2293" max="2293" width="6.140625" style="322" customWidth="1"/>
    <col min="2294" max="2294" width="9.140625" style="322"/>
    <col min="2295" max="2295" width="6.85546875" style="322" customWidth="1"/>
    <col min="2296" max="2296" width="11.85546875" style="322" customWidth="1"/>
    <col min="2297" max="2297" width="11.7109375" style="322" customWidth="1"/>
    <col min="2298" max="2298" width="8.5703125" style="322" customWidth="1"/>
    <col min="2299" max="2299" width="13.140625" style="322" customWidth="1"/>
    <col min="2300" max="2300" width="5.85546875" style="322" bestFit="1" customWidth="1"/>
    <col min="2301" max="2301" width="14.5703125" style="322" customWidth="1"/>
    <col min="2302" max="2305" width="10.5703125" style="322" customWidth="1"/>
    <col min="2306" max="2306" width="13.85546875" style="322" customWidth="1"/>
    <col min="2307" max="2313" width="10.5703125" style="322" customWidth="1"/>
    <col min="2314" max="2545" width="9.140625" style="322"/>
    <col min="2546" max="2546" width="6" style="322" customWidth="1"/>
    <col min="2547" max="2547" width="11.42578125" style="322" customWidth="1"/>
    <col min="2548" max="2548" width="6" style="322" customWidth="1"/>
    <col min="2549" max="2549" width="6.140625" style="322" customWidth="1"/>
    <col min="2550" max="2550" width="9.140625" style="322"/>
    <col min="2551" max="2551" width="6.85546875" style="322" customWidth="1"/>
    <col min="2552" max="2552" width="11.85546875" style="322" customWidth="1"/>
    <col min="2553" max="2553" width="11.7109375" style="322" customWidth="1"/>
    <col min="2554" max="2554" width="8.5703125" style="322" customWidth="1"/>
    <col min="2555" max="2555" width="13.140625" style="322" customWidth="1"/>
    <col min="2556" max="2556" width="5.85546875" style="322" bestFit="1" customWidth="1"/>
    <col min="2557" max="2557" width="14.5703125" style="322" customWidth="1"/>
    <col min="2558" max="2561" width="10.5703125" style="322" customWidth="1"/>
    <col min="2562" max="2562" width="13.85546875" style="322" customWidth="1"/>
    <col min="2563" max="2569" width="10.5703125" style="322" customWidth="1"/>
    <col min="2570" max="2801" width="9.140625" style="322"/>
    <col min="2802" max="2802" width="6" style="322" customWidth="1"/>
    <col min="2803" max="2803" width="11.42578125" style="322" customWidth="1"/>
    <col min="2804" max="2804" width="6" style="322" customWidth="1"/>
    <col min="2805" max="2805" width="6.140625" style="322" customWidth="1"/>
    <col min="2806" max="2806" width="9.140625" style="322"/>
    <col min="2807" max="2807" width="6.85546875" style="322" customWidth="1"/>
    <col min="2808" max="2808" width="11.85546875" style="322" customWidth="1"/>
    <col min="2809" max="2809" width="11.7109375" style="322" customWidth="1"/>
    <col min="2810" max="2810" width="8.5703125" style="322" customWidth="1"/>
    <col min="2811" max="2811" width="13.140625" style="322" customWidth="1"/>
    <col min="2812" max="2812" width="5.85546875" style="322" bestFit="1" customWidth="1"/>
    <col min="2813" max="2813" width="14.5703125" style="322" customWidth="1"/>
    <col min="2814" max="2817" width="10.5703125" style="322" customWidth="1"/>
    <col min="2818" max="2818" width="13.85546875" style="322" customWidth="1"/>
    <col min="2819" max="2825" width="10.5703125" style="322" customWidth="1"/>
    <col min="2826" max="3057" width="9.140625" style="322"/>
    <col min="3058" max="3058" width="6" style="322" customWidth="1"/>
    <col min="3059" max="3059" width="11.42578125" style="322" customWidth="1"/>
    <col min="3060" max="3060" width="6" style="322" customWidth="1"/>
    <col min="3061" max="3061" width="6.140625" style="322" customWidth="1"/>
    <col min="3062" max="3062" width="9.140625" style="322"/>
    <col min="3063" max="3063" width="6.85546875" style="322" customWidth="1"/>
    <col min="3064" max="3064" width="11.85546875" style="322" customWidth="1"/>
    <col min="3065" max="3065" width="11.7109375" style="322" customWidth="1"/>
    <col min="3066" max="3066" width="8.5703125" style="322" customWidth="1"/>
    <col min="3067" max="3067" width="13.140625" style="322" customWidth="1"/>
    <col min="3068" max="3068" width="5.85546875" style="322" bestFit="1" customWidth="1"/>
    <col min="3069" max="3069" width="14.5703125" style="322" customWidth="1"/>
    <col min="3070" max="3073" width="10.5703125" style="322" customWidth="1"/>
    <col min="3074" max="3074" width="13.85546875" style="322" customWidth="1"/>
    <col min="3075" max="3081" width="10.5703125" style="322" customWidth="1"/>
    <col min="3082" max="3313" width="9.140625" style="322"/>
    <col min="3314" max="3314" width="6" style="322" customWidth="1"/>
    <col min="3315" max="3315" width="11.42578125" style="322" customWidth="1"/>
    <col min="3316" max="3316" width="6" style="322" customWidth="1"/>
    <col min="3317" max="3317" width="6.140625" style="322" customWidth="1"/>
    <col min="3318" max="3318" width="9.140625" style="322"/>
    <col min="3319" max="3319" width="6.85546875" style="322" customWidth="1"/>
    <col min="3320" max="3320" width="11.85546875" style="322" customWidth="1"/>
    <col min="3321" max="3321" width="11.7109375" style="322" customWidth="1"/>
    <col min="3322" max="3322" width="8.5703125" style="322" customWidth="1"/>
    <col min="3323" max="3323" width="13.140625" style="322" customWidth="1"/>
    <col min="3324" max="3324" width="5.85546875" style="322" bestFit="1" customWidth="1"/>
    <col min="3325" max="3325" width="14.5703125" style="322" customWidth="1"/>
    <col min="3326" max="3329" width="10.5703125" style="322" customWidth="1"/>
    <col min="3330" max="3330" width="13.85546875" style="322" customWidth="1"/>
    <col min="3331" max="3337" width="10.5703125" style="322" customWidth="1"/>
    <col min="3338" max="3569" width="9.140625" style="322"/>
    <col min="3570" max="3570" width="6" style="322" customWidth="1"/>
    <col min="3571" max="3571" width="11.42578125" style="322" customWidth="1"/>
    <col min="3572" max="3572" width="6" style="322" customWidth="1"/>
    <col min="3573" max="3573" width="6.140625" style="322" customWidth="1"/>
    <col min="3574" max="3574" width="9.140625" style="322"/>
    <col min="3575" max="3575" width="6.85546875" style="322" customWidth="1"/>
    <col min="3576" max="3576" width="11.85546875" style="322" customWidth="1"/>
    <col min="3577" max="3577" width="11.7109375" style="322" customWidth="1"/>
    <col min="3578" max="3578" width="8.5703125" style="322" customWidth="1"/>
    <col min="3579" max="3579" width="13.140625" style="322" customWidth="1"/>
    <col min="3580" max="3580" width="5.85546875" style="322" bestFit="1" customWidth="1"/>
    <col min="3581" max="3581" width="14.5703125" style="322" customWidth="1"/>
    <col min="3582" max="3585" width="10.5703125" style="322" customWidth="1"/>
    <col min="3586" max="3586" width="13.85546875" style="322" customWidth="1"/>
    <col min="3587" max="3593" width="10.5703125" style="322" customWidth="1"/>
    <col min="3594" max="3825" width="9.140625" style="322"/>
    <col min="3826" max="3826" width="6" style="322" customWidth="1"/>
    <col min="3827" max="3827" width="11.42578125" style="322" customWidth="1"/>
    <col min="3828" max="3828" width="6" style="322" customWidth="1"/>
    <col min="3829" max="3829" width="6.140625" style="322" customWidth="1"/>
    <col min="3830" max="3830" width="9.140625" style="322"/>
    <col min="3831" max="3831" width="6.85546875" style="322" customWidth="1"/>
    <col min="3832" max="3832" width="11.85546875" style="322" customWidth="1"/>
    <col min="3833" max="3833" width="11.7109375" style="322" customWidth="1"/>
    <col min="3834" max="3834" width="8.5703125" style="322" customWidth="1"/>
    <col min="3835" max="3835" width="13.140625" style="322" customWidth="1"/>
    <col min="3836" max="3836" width="5.85546875" style="322" bestFit="1" customWidth="1"/>
    <col min="3837" max="3837" width="14.5703125" style="322" customWidth="1"/>
    <col min="3838" max="3841" width="10.5703125" style="322" customWidth="1"/>
    <col min="3842" max="3842" width="13.85546875" style="322" customWidth="1"/>
    <col min="3843" max="3849" width="10.5703125" style="322" customWidth="1"/>
    <col min="3850" max="4081" width="9.140625" style="322"/>
    <col min="4082" max="4082" width="6" style="322" customWidth="1"/>
    <col min="4083" max="4083" width="11.42578125" style="322" customWidth="1"/>
    <col min="4084" max="4084" width="6" style="322" customWidth="1"/>
    <col min="4085" max="4085" width="6.140625" style="322" customWidth="1"/>
    <col min="4086" max="4086" width="9.140625" style="322"/>
    <col min="4087" max="4087" width="6.85546875" style="322" customWidth="1"/>
    <col min="4088" max="4088" width="11.85546875" style="322" customWidth="1"/>
    <col min="4089" max="4089" width="11.7109375" style="322" customWidth="1"/>
    <col min="4090" max="4090" width="8.5703125" style="322" customWidth="1"/>
    <col min="4091" max="4091" width="13.140625" style="322" customWidth="1"/>
    <col min="4092" max="4092" width="5.85546875" style="322" bestFit="1" customWidth="1"/>
    <col min="4093" max="4093" width="14.5703125" style="322" customWidth="1"/>
    <col min="4094" max="4097" width="10.5703125" style="322" customWidth="1"/>
    <col min="4098" max="4098" width="13.85546875" style="322" customWidth="1"/>
    <col min="4099" max="4105" width="10.5703125" style="322" customWidth="1"/>
    <col min="4106" max="4337" width="9.140625" style="322"/>
    <col min="4338" max="4338" width="6" style="322" customWidth="1"/>
    <col min="4339" max="4339" width="11.42578125" style="322" customWidth="1"/>
    <col min="4340" max="4340" width="6" style="322" customWidth="1"/>
    <col min="4341" max="4341" width="6.140625" style="322" customWidth="1"/>
    <col min="4342" max="4342" width="9.140625" style="322"/>
    <col min="4343" max="4343" width="6.85546875" style="322" customWidth="1"/>
    <col min="4344" max="4344" width="11.85546875" style="322" customWidth="1"/>
    <col min="4345" max="4345" width="11.7109375" style="322" customWidth="1"/>
    <col min="4346" max="4346" width="8.5703125" style="322" customWidth="1"/>
    <col min="4347" max="4347" width="13.140625" style="322" customWidth="1"/>
    <col min="4348" max="4348" width="5.85546875" style="322" bestFit="1" customWidth="1"/>
    <col min="4349" max="4349" width="14.5703125" style="322" customWidth="1"/>
    <col min="4350" max="4353" width="10.5703125" style="322" customWidth="1"/>
    <col min="4354" max="4354" width="13.85546875" style="322" customWidth="1"/>
    <col min="4355" max="4361" width="10.5703125" style="322" customWidth="1"/>
    <col min="4362" max="4593" width="9.140625" style="322"/>
    <col min="4594" max="4594" width="6" style="322" customWidth="1"/>
    <col min="4595" max="4595" width="11.42578125" style="322" customWidth="1"/>
    <col min="4596" max="4596" width="6" style="322" customWidth="1"/>
    <col min="4597" max="4597" width="6.140625" style="322" customWidth="1"/>
    <col min="4598" max="4598" width="9.140625" style="322"/>
    <col min="4599" max="4599" width="6.85546875" style="322" customWidth="1"/>
    <col min="4600" max="4600" width="11.85546875" style="322" customWidth="1"/>
    <col min="4601" max="4601" width="11.7109375" style="322" customWidth="1"/>
    <col min="4602" max="4602" width="8.5703125" style="322" customWidth="1"/>
    <col min="4603" max="4603" width="13.140625" style="322" customWidth="1"/>
    <col min="4604" max="4604" width="5.85546875" style="322" bestFit="1" customWidth="1"/>
    <col min="4605" max="4605" width="14.5703125" style="322" customWidth="1"/>
    <col min="4606" max="4609" width="10.5703125" style="322" customWidth="1"/>
    <col min="4610" max="4610" width="13.85546875" style="322" customWidth="1"/>
    <col min="4611" max="4617" width="10.5703125" style="322" customWidth="1"/>
    <col min="4618" max="4849" width="9.140625" style="322"/>
    <col min="4850" max="4850" width="6" style="322" customWidth="1"/>
    <col min="4851" max="4851" width="11.42578125" style="322" customWidth="1"/>
    <col min="4852" max="4852" width="6" style="322" customWidth="1"/>
    <col min="4853" max="4853" width="6.140625" style="322" customWidth="1"/>
    <col min="4854" max="4854" width="9.140625" style="322"/>
    <col min="4855" max="4855" width="6.85546875" style="322" customWidth="1"/>
    <col min="4856" max="4856" width="11.85546875" style="322" customWidth="1"/>
    <col min="4857" max="4857" width="11.7109375" style="322" customWidth="1"/>
    <col min="4858" max="4858" width="8.5703125" style="322" customWidth="1"/>
    <col min="4859" max="4859" width="13.140625" style="322" customWidth="1"/>
    <col min="4860" max="4860" width="5.85546875" style="322" bestFit="1" customWidth="1"/>
    <col min="4861" max="4861" width="14.5703125" style="322" customWidth="1"/>
    <col min="4862" max="4865" width="10.5703125" style="322" customWidth="1"/>
    <col min="4866" max="4866" width="13.85546875" style="322" customWidth="1"/>
    <col min="4867" max="4873" width="10.5703125" style="322" customWidth="1"/>
    <col min="4874" max="5105" width="9.140625" style="322"/>
    <col min="5106" max="5106" width="6" style="322" customWidth="1"/>
    <col min="5107" max="5107" width="11.42578125" style="322" customWidth="1"/>
    <col min="5108" max="5108" width="6" style="322" customWidth="1"/>
    <col min="5109" max="5109" width="6.140625" style="322" customWidth="1"/>
    <col min="5110" max="5110" width="9.140625" style="322"/>
    <col min="5111" max="5111" width="6.85546875" style="322" customWidth="1"/>
    <col min="5112" max="5112" width="11.85546875" style="322" customWidth="1"/>
    <col min="5113" max="5113" width="11.7109375" style="322" customWidth="1"/>
    <col min="5114" max="5114" width="8.5703125" style="322" customWidth="1"/>
    <col min="5115" max="5115" width="13.140625" style="322" customWidth="1"/>
    <col min="5116" max="5116" width="5.85546875" style="322" bestFit="1" customWidth="1"/>
    <col min="5117" max="5117" width="14.5703125" style="322" customWidth="1"/>
    <col min="5118" max="5121" width="10.5703125" style="322" customWidth="1"/>
    <col min="5122" max="5122" width="13.85546875" style="322" customWidth="1"/>
    <col min="5123" max="5129" width="10.5703125" style="322" customWidth="1"/>
    <col min="5130" max="5361" width="9.140625" style="322"/>
    <col min="5362" max="5362" width="6" style="322" customWidth="1"/>
    <col min="5363" max="5363" width="11.42578125" style="322" customWidth="1"/>
    <col min="5364" max="5364" width="6" style="322" customWidth="1"/>
    <col min="5365" max="5365" width="6.140625" style="322" customWidth="1"/>
    <col min="5366" max="5366" width="9.140625" style="322"/>
    <col min="5367" max="5367" width="6.85546875" style="322" customWidth="1"/>
    <col min="5368" max="5368" width="11.85546875" style="322" customWidth="1"/>
    <col min="5369" max="5369" width="11.7109375" style="322" customWidth="1"/>
    <col min="5370" max="5370" width="8.5703125" style="322" customWidth="1"/>
    <col min="5371" max="5371" width="13.140625" style="322" customWidth="1"/>
    <col min="5372" max="5372" width="5.85546875" style="322" bestFit="1" customWidth="1"/>
    <col min="5373" max="5373" width="14.5703125" style="322" customWidth="1"/>
    <col min="5374" max="5377" width="10.5703125" style="322" customWidth="1"/>
    <col min="5378" max="5378" width="13.85546875" style="322" customWidth="1"/>
    <col min="5379" max="5385" width="10.5703125" style="322" customWidth="1"/>
    <col min="5386" max="5617" width="9.140625" style="322"/>
    <col min="5618" max="5618" width="6" style="322" customWidth="1"/>
    <col min="5619" max="5619" width="11.42578125" style="322" customWidth="1"/>
    <col min="5620" max="5620" width="6" style="322" customWidth="1"/>
    <col min="5621" max="5621" width="6.140625" style="322" customWidth="1"/>
    <col min="5622" max="5622" width="9.140625" style="322"/>
    <col min="5623" max="5623" width="6.85546875" style="322" customWidth="1"/>
    <col min="5624" max="5624" width="11.85546875" style="322" customWidth="1"/>
    <col min="5625" max="5625" width="11.7109375" style="322" customWidth="1"/>
    <col min="5626" max="5626" width="8.5703125" style="322" customWidth="1"/>
    <col min="5627" max="5627" width="13.140625" style="322" customWidth="1"/>
    <col min="5628" max="5628" width="5.85546875" style="322" bestFit="1" customWidth="1"/>
    <col min="5629" max="5629" width="14.5703125" style="322" customWidth="1"/>
    <col min="5630" max="5633" width="10.5703125" style="322" customWidth="1"/>
    <col min="5634" max="5634" width="13.85546875" style="322" customWidth="1"/>
    <col min="5635" max="5641" width="10.5703125" style="322" customWidth="1"/>
    <col min="5642" max="5873" width="9.140625" style="322"/>
    <col min="5874" max="5874" width="6" style="322" customWidth="1"/>
    <col min="5875" max="5875" width="11.42578125" style="322" customWidth="1"/>
    <col min="5876" max="5876" width="6" style="322" customWidth="1"/>
    <col min="5877" max="5877" width="6.140625" style="322" customWidth="1"/>
    <col min="5878" max="5878" width="9.140625" style="322"/>
    <col min="5879" max="5879" width="6.85546875" style="322" customWidth="1"/>
    <col min="5880" max="5880" width="11.85546875" style="322" customWidth="1"/>
    <col min="5881" max="5881" width="11.7109375" style="322" customWidth="1"/>
    <col min="5882" max="5882" width="8.5703125" style="322" customWidth="1"/>
    <col min="5883" max="5883" width="13.140625" style="322" customWidth="1"/>
    <col min="5884" max="5884" width="5.85546875" style="322" bestFit="1" customWidth="1"/>
    <col min="5885" max="5885" width="14.5703125" style="322" customWidth="1"/>
    <col min="5886" max="5889" width="10.5703125" style="322" customWidth="1"/>
    <col min="5890" max="5890" width="13.85546875" style="322" customWidth="1"/>
    <col min="5891" max="5897" width="10.5703125" style="322" customWidth="1"/>
    <col min="5898" max="6129" width="9.140625" style="322"/>
    <col min="6130" max="6130" width="6" style="322" customWidth="1"/>
    <col min="6131" max="6131" width="11.42578125" style="322" customWidth="1"/>
    <col min="6132" max="6132" width="6" style="322" customWidth="1"/>
    <col min="6133" max="6133" width="6.140625" style="322" customWidth="1"/>
    <col min="6134" max="6134" width="9.140625" style="322"/>
    <col min="6135" max="6135" width="6.85546875" style="322" customWidth="1"/>
    <col min="6136" max="6136" width="11.85546875" style="322" customWidth="1"/>
    <col min="6137" max="6137" width="11.7109375" style="322" customWidth="1"/>
    <col min="6138" max="6138" width="8.5703125" style="322" customWidth="1"/>
    <col min="6139" max="6139" width="13.140625" style="322" customWidth="1"/>
    <col min="6140" max="6140" width="5.85546875" style="322" bestFit="1" customWidth="1"/>
    <col min="6141" max="6141" width="14.5703125" style="322" customWidth="1"/>
    <col min="6142" max="6145" width="10.5703125" style="322" customWidth="1"/>
    <col min="6146" max="6146" width="13.85546875" style="322" customWidth="1"/>
    <col min="6147" max="6153" width="10.5703125" style="322" customWidth="1"/>
    <col min="6154" max="6385" width="9.140625" style="322"/>
    <col min="6386" max="6386" width="6" style="322" customWidth="1"/>
    <col min="6387" max="6387" width="11.42578125" style="322" customWidth="1"/>
    <col min="6388" max="6388" width="6" style="322" customWidth="1"/>
    <col min="6389" max="6389" width="6.140625" style="322" customWidth="1"/>
    <col min="6390" max="6390" width="9.140625" style="322"/>
    <col min="6391" max="6391" width="6.85546875" style="322" customWidth="1"/>
    <col min="6392" max="6392" width="11.85546875" style="322" customWidth="1"/>
    <col min="6393" max="6393" width="11.7109375" style="322" customWidth="1"/>
    <col min="6394" max="6394" width="8.5703125" style="322" customWidth="1"/>
    <col min="6395" max="6395" width="13.140625" style="322" customWidth="1"/>
    <col min="6396" max="6396" width="5.85546875" style="322" bestFit="1" customWidth="1"/>
    <col min="6397" max="6397" width="14.5703125" style="322" customWidth="1"/>
    <col min="6398" max="6401" width="10.5703125" style="322" customWidth="1"/>
    <col min="6402" max="6402" width="13.85546875" style="322" customWidth="1"/>
    <col min="6403" max="6409" width="10.5703125" style="322" customWidth="1"/>
    <col min="6410" max="6641" width="9.140625" style="322"/>
    <col min="6642" max="6642" width="6" style="322" customWidth="1"/>
    <col min="6643" max="6643" width="11.42578125" style="322" customWidth="1"/>
    <col min="6644" max="6644" width="6" style="322" customWidth="1"/>
    <col min="6645" max="6645" width="6.140625" style="322" customWidth="1"/>
    <col min="6646" max="6646" width="9.140625" style="322"/>
    <col min="6647" max="6647" width="6.85546875" style="322" customWidth="1"/>
    <col min="6648" max="6648" width="11.85546875" style="322" customWidth="1"/>
    <col min="6649" max="6649" width="11.7109375" style="322" customWidth="1"/>
    <col min="6650" max="6650" width="8.5703125" style="322" customWidth="1"/>
    <col min="6651" max="6651" width="13.140625" style="322" customWidth="1"/>
    <col min="6652" max="6652" width="5.85546875" style="322" bestFit="1" customWidth="1"/>
    <col min="6653" max="6653" width="14.5703125" style="322" customWidth="1"/>
    <col min="6654" max="6657" width="10.5703125" style="322" customWidth="1"/>
    <col min="6658" max="6658" width="13.85546875" style="322" customWidth="1"/>
    <col min="6659" max="6665" width="10.5703125" style="322" customWidth="1"/>
    <col min="6666" max="6897" width="9.140625" style="322"/>
    <col min="6898" max="6898" width="6" style="322" customWidth="1"/>
    <col min="6899" max="6899" width="11.42578125" style="322" customWidth="1"/>
    <col min="6900" max="6900" width="6" style="322" customWidth="1"/>
    <col min="6901" max="6901" width="6.140625" style="322" customWidth="1"/>
    <col min="6902" max="6902" width="9.140625" style="322"/>
    <col min="6903" max="6903" width="6.85546875" style="322" customWidth="1"/>
    <col min="6904" max="6904" width="11.85546875" style="322" customWidth="1"/>
    <col min="6905" max="6905" width="11.7109375" style="322" customWidth="1"/>
    <col min="6906" max="6906" width="8.5703125" style="322" customWidth="1"/>
    <col min="6907" max="6907" width="13.140625" style="322" customWidth="1"/>
    <col min="6908" max="6908" width="5.85546875" style="322" bestFit="1" customWidth="1"/>
    <col min="6909" max="6909" width="14.5703125" style="322" customWidth="1"/>
    <col min="6910" max="6913" width="10.5703125" style="322" customWidth="1"/>
    <col min="6914" max="6914" width="13.85546875" style="322" customWidth="1"/>
    <col min="6915" max="6921" width="10.5703125" style="322" customWidth="1"/>
    <col min="6922" max="7153" width="9.140625" style="322"/>
    <col min="7154" max="7154" width="6" style="322" customWidth="1"/>
    <col min="7155" max="7155" width="11.42578125" style="322" customWidth="1"/>
    <col min="7156" max="7156" width="6" style="322" customWidth="1"/>
    <col min="7157" max="7157" width="6.140625" style="322" customWidth="1"/>
    <col min="7158" max="7158" width="9.140625" style="322"/>
    <col min="7159" max="7159" width="6.85546875" style="322" customWidth="1"/>
    <col min="7160" max="7160" width="11.85546875" style="322" customWidth="1"/>
    <col min="7161" max="7161" width="11.7109375" style="322" customWidth="1"/>
    <col min="7162" max="7162" width="8.5703125" style="322" customWidth="1"/>
    <col min="7163" max="7163" width="13.140625" style="322" customWidth="1"/>
    <col min="7164" max="7164" width="5.85546875" style="322" bestFit="1" customWidth="1"/>
    <col min="7165" max="7165" width="14.5703125" style="322" customWidth="1"/>
    <col min="7166" max="7169" width="10.5703125" style="322" customWidth="1"/>
    <col min="7170" max="7170" width="13.85546875" style="322" customWidth="1"/>
    <col min="7171" max="7177" width="10.5703125" style="322" customWidth="1"/>
    <col min="7178" max="7409" width="9.140625" style="322"/>
    <col min="7410" max="7410" width="6" style="322" customWidth="1"/>
    <col min="7411" max="7411" width="11.42578125" style="322" customWidth="1"/>
    <col min="7412" max="7412" width="6" style="322" customWidth="1"/>
    <col min="7413" max="7413" width="6.140625" style="322" customWidth="1"/>
    <col min="7414" max="7414" width="9.140625" style="322"/>
    <col min="7415" max="7415" width="6.85546875" style="322" customWidth="1"/>
    <col min="7416" max="7416" width="11.85546875" style="322" customWidth="1"/>
    <col min="7417" max="7417" width="11.7109375" style="322" customWidth="1"/>
    <col min="7418" max="7418" width="8.5703125" style="322" customWidth="1"/>
    <col min="7419" max="7419" width="13.140625" style="322" customWidth="1"/>
    <col min="7420" max="7420" width="5.85546875" style="322" bestFit="1" customWidth="1"/>
    <col min="7421" max="7421" width="14.5703125" style="322" customWidth="1"/>
    <col min="7422" max="7425" width="10.5703125" style="322" customWidth="1"/>
    <col min="7426" max="7426" width="13.85546875" style="322" customWidth="1"/>
    <col min="7427" max="7433" width="10.5703125" style="322" customWidth="1"/>
    <col min="7434" max="7665" width="9.140625" style="322"/>
    <col min="7666" max="7666" width="6" style="322" customWidth="1"/>
    <col min="7667" max="7667" width="11.42578125" style="322" customWidth="1"/>
    <col min="7668" max="7668" width="6" style="322" customWidth="1"/>
    <col min="7669" max="7669" width="6.140625" style="322" customWidth="1"/>
    <col min="7670" max="7670" width="9.140625" style="322"/>
    <col min="7671" max="7671" width="6.85546875" style="322" customWidth="1"/>
    <col min="7672" max="7672" width="11.85546875" style="322" customWidth="1"/>
    <col min="7673" max="7673" width="11.7109375" style="322" customWidth="1"/>
    <col min="7674" max="7674" width="8.5703125" style="322" customWidth="1"/>
    <col min="7675" max="7675" width="13.140625" style="322" customWidth="1"/>
    <col min="7676" max="7676" width="5.85546875" style="322" bestFit="1" customWidth="1"/>
    <col min="7677" max="7677" width="14.5703125" style="322" customWidth="1"/>
    <col min="7678" max="7681" width="10.5703125" style="322" customWidth="1"/>
    <col min="7682" max="7682" width="13.85546875" style="322" customWidth="1"/>
    <col min="7683" max="7689" width="10.5703125" style="322" customWidth="1"/>
    <col min="7690" max="7921" width="9.140625" style="322"/>
    <col min="7922" max="7922" width="6" style="322" customWidth="1"/>
    <col min="7923" max="7923" width="11.42578125" style="322" customWidth="1"/>
    <col min="7924" max="7924" width="6" style="322" customWidth="1"/>
    <col min="7925" max="7925" width="6.140625" style="322" customWidth="1"/>
    <col min="7926" max="7926" width="9.140625" style="322"/>
    <col min="7927" max="7927" width="6.85546875" style="322" customWidth="1"/>
    <col min="7928" max="7928" width="11.85546875" style="322" customWidth="1"/>
    <col min="7929" max="7929" width="11.7109375" style="322" customWidth="1"/>
    <col min="7930" max="7930" width="8.5703125" style="322" customWidth="1"/>
    <col min="7931" max="7931" width="13.140625" style="322" customWidth="1"/>
    <col min="7932" max="7932" width="5.85546875" style="322" bestFit="1" customWidth="1"/>
    <col min="7933" max="7933" width="14.5703125" style="322" customWidth="1"/>
    <col min="7934" max="7937" width="10.5703125" style="322" customWidth="1"/>
    <col min="7938" max="7938" width="13.85546875" style="322" customWidth="1"/>
    <col min="7939" max="7945" width="10.5703125" style="322" customWidth="1"/>
    <col min="7946" max="8177" width="9.140625" style="322"/>
    <col min="8178" max="8178" width="6" style="322" customWidth="1"/>
    <col min="8179" max="8179" width="11.42578125" style="322" customWidth="1"/>
    <col min="8180" max="8180" width="6" style="322" customWidth="1"/>
    <col min="8181" max="8181" width="6.140625" style="322" customWidth="1"/>
    <col min="8182" max="8182" width="9.140625" style="322"/>
    <col min="8183" max="8183" width="6.85546875" style="322" customWidth="1"/>
    <col min="8184" max="8184" width="11.85546875" style="322" customWidth="1"/>
    <col min="8185" max="8185" width="11.7109375" style="322" customWidth="1"/>
    <col min="8186" max="8186" width="8.5703125" style="322" customWidth="1"/>
    <col min="8187" max="8187" width="13.140625" style="322" customWidth="1"/>
    <col min="8188" max="8188" width="5.85546875" style="322" bestFit="1" customWidth="1"/>
    <col min="8189" max="8189" width="14.5703125" style="322" customWidth="1"/>
    <col min="8190" max="8193" width="10.5703125" style="322" customWidth="1"/>
    <col min="8194" max="8194" width="13.85546875" style="322" customWidth="1"/>
    <col min="8195" max="8201" width="10.5703125" style="322" customWidth="1"/>
    <col min="8202" max="8433" width="9.140625" style="322"/>
    <col min="8434" max="8434" width="6" style="322" customWidth="1"/>
    <col min="8435" max="8435" width="11.42578125" style="322" customWidth="1"/>
    <col min="8436" max="8436" width="6" style="322" customWidth="1"/>
    <col min="8437" max="8437" width="6.140625" style="322" customWidth="1"/>
    <col min="8438" max="8438" width="9.140625" style="322"/>
    <col min="8439" max="8439" width="6.85546875" style="322" customWidth="1"/>
    <col min="8440" max="8440" width="11.85546875" style="322" customWidth="1"/>
    <col min="8441" max="8441" width="11.7109375" style="322" customWidth="1"/>
    <col min="8442" max="8442" width="8.5703125" style="322" customWidth="1"/>
    <col min="8443" max="8443" width="13.140625" style="322" customWidth="1"/>
    <col min="8444" max="8444" width="5.85546875" style="322" bestFit="1" customWidth="1"/>
    <col min="8445" max="8445" width="14.5703125" style="322" customWidth="1"/>
    <col min="8446" max="8449" width="10.5703125" style="322" customWidth="1"/>
    <col min="8450" max="8450" width="13.85546875" style="322" customWidth="1"/>
    <col min="8451" max="8457" width="10.5703125" style="322" customWidth="1"/>
    <col min="8458" max="8689" width="9.140625" style="322"/>
    <col min="8690" max="8690" width="6" style="322" customWidth="1"/>
    <col min="8691" max="8691" width="11.42578125" style="322" customWidth="1"/>
    <col min="8692" max="8692" width="6" style="322" customWidth="1"/>
    <col min="8693" max="8693" width="6.140625" style="322" customWidth="1"/>
    <col min="8694" max="8694" width="9.140625" style="322"/>
    <col min="8695" max="8695" width="6.85546875" style="322" customWidth="1"/>
    <col min="8696" max="8696" width="11.85546875" style="322" customWidth="1"/>
    <col min="8697" max="8697" width="11.7109375" style="322" customWidth="1"/>
    <col min="8698" max="8698" width="8.5703125" style="322" customWidth="1"/>
    <col min="8699" max="8699" width="13.140625" style="322" customWidth="1"/>
    <col min="8700" max="8700" width="5.85546875" style="322" bestFit="1" customWidth="1"/>
    <col min="8701" max="8701" width="14.5703125" style="322" customWidth="1"/>
    <col min="8702" max="8705" width="10.5703125" style="322" customWidth="1"/>
    <col min="8706" max="8706" width="13.85546875" style="322" customWidth="1"/>
    <col min="8707" max="8713" width="10.5703125" style="322" customWidth="1"/>
    <col min="8714" max="8945" width="9.140625" style="322"/>
    <col min="8946" max="8946" width="6" style="322" customWidth="1"/>
    <col min="8947" max="8947" width="11.42578125" style="322" customWidth="1"/>
    <col min="8948" max="8948" width="6" style="322" customWidth="1"/>
    <col min="8949" max="8949" width="6.140625" style="322" customWidth="1"/>
    <col min="8950" max="8950" width="9.140625" style="322"/>
    <col min="8951" max="8951" width="6.85546875" style="322" customWidth="1"/>
    <col min="8952" max="8952" width="11.85546875" style="322" customWidth="1"/>
    <col min="8953" max="8953" width="11.7109375" style="322" customWidth="1"/>
    <col min="8954" max="8954" width="8.5703125" style="322" customWidth="1"/>
    <col min="8955" max="8955" width="13.140625" style="322" customWidth="1"/>
    <col min="8956" max="8956" width="5.85546875" style="322" bestFit="1" customWidth="1"/>
    <col min="8957" max="8957" width="14.5703125" style="322" customWidth="1"/>
    <col min="8958" max="8961" width="10.5703125" style="322" customWidth="1"/>
    <col min="8962" max="8962" width="13.85546875" style="322" customWidth="1"/>
    <col min="8963" max="8969" width="10.5703125" style="322" customWidth="1"/>
    <col min="8970" max="9201" width="9.140625" style="322"/>
    <col min="9202" max="9202" width="6" style="322" customWidth="1"/>
    <col min="9203" max="9203" width="11.42578125" style="322" customWidth="1"/>
    <col min="9204" max="9204" width="6" style="322" customWidth="1"/>
    <col min="9205" max="9205" width="6.140625" style="322" customWidth="1"/>
    <col min="9206" max="9206" width="9.140625" style="322"/>
    <col min="9207" max="9207" width="6.85546875" style="322" customWidth="1"/>
    <col min="9208" max="9208" width="11.85546875" style="322" customWidth="1"/>
    <col min="9209" max="9209" width="11.7109375" style="322" customWidth="1"/>
    <col min="9210" max="9210" width="8.5703125" style="322" customWidth="1"/>
    <col min="9211" max="9211" width="13.140625" style="322" customWidth="1"/>
    <col min="9212" max="9212" width="5.85546875" style="322" bestFit="1" customWidth="1"/>
    <col min="9213" max="9213" width="14.5703125" style="322" customWidth="1"/>
    <col min="9214" max="9217" width="10.5703125" style="322" customWidth="1"/>
    <col min="9218" max="9218" width="13.85546875" style="322" customWidth="1"/>
    <col min="9219" max="9225" width="10.5703125" style="322" customWidth="1"/>
    <col min="9226" max="9457" width="9.140625" style="322"/>
    <col min="9458" max="9458" width="6" style="322" customWidth="1"/>
    <col min="9459" max="9459" width="11.42578125" style="322" customWidth="1"/>
    <col min="9460" max="9460" width="6" style="322" customWidth="1"/>
    <col min="9461" max="9461" width="6.140625" style="322" customWidth="1"/>
    <col min="9462" max="9462" width="9.140625" style="322"/>
    <col min="9463" max="9463" width="6.85546875" style="322" customWidth="1"/>
    <col min="9464" max="9464" width="11.85546875" style="322" customWidth="1"/>
    <col min="9465" max="9465" width="11.7109375" style="322" customWidth="1"/>
    <col min="9466" max="9466" width="8.5703125" style="322" customWidth="1"/>
    <col min="9467" max="9467" width="13.140625" style="322" customWidth="1"/>
    <col min="9468" max="9468" width="5.85546875" style="322" bestFit="1" customWidth="1"/>
    <col min="9469" max="9469" width="14.5703125" style="322" customWidth="1"/>
    <col min="9470" max="9473" width="10.5703125" style="322" customWidth="1"/>
    <col min="9474" max="9474" width="13.85546875" style="322" customWidth="1"/>
    <col min="9475" max="9481" width="10.5703125" style="322" customWidth="1"/>
    <col min="9482" max="9713" width="9.140625" style="322"/>
    <col min="9714" max="9714" width="6" style="322" customWidth="1"/>
    <col min="9715" max="9715" width="11.42578125" style="322" customWidth="1"/>
    <col min="9716" max="9716" width="6" style="322" customWidth="1"/>
    <col min="9717" max="9717" width="6.140625" style="322" customWidth="1"/>
    <col min="9718" max="9718" width="9.140625" style="322"/>
    <col min="9719" max="9719" width="6.85546875" style="322" customWidth="1"/>
    <col min="9720" max="9720" width="11.85546875" style="322" customWidth="1"/>
    <col min="9721" max="9721" width="11.7109375" style="322" customWidth="1"/>
    <col min="9722" max="9722" width="8.5703125" style="322" customWidth="1"/>
    <col min="9723" max="9723" width="13.140625" style="322" customWidth="1"/>
    <col min="9724" max="9724" width="5.85546875" style="322" bestFit="1" customWidth="1"/>
    <col min="9725" max="9725" width="14.5703125" style="322" customWidth="1"/>
    <col min="9726" max="9729" width="10.5703125" style="322" customWidth="1"/>
    <col min="9730" max="9730" width="13.85546875" style="322" customWidth="1"/>
    <col min="9731" max="9737" width="10.5703125" style="322" customWidth="1"/>
    <col min="9738" max="9969" width="9.140625" style="322"/>
    <col min="9970" max="9970" width="6" style="322" customWidth="1"/>
    <col min="9971" max="9971" width="11.42578125" style="322" customWidth="1"/>
    <col min="9972" max="9972" width="6" style="322" customWidth="1"/>
    <col min="9973" max="9973" width="6.140625" style="322" customWidth="1"/>
    <col min="9974" max="9974" width="9.140625" style="322"/>
    <col min="9975" max="9975" width="6.85546875" style="322" customWidth="1"/>
    <col min="9976" max="9976" width="11.85546875" style="322" customWidth="1"/>
    <col min="9977" max="9977" width="11.7109375" style="322" customWidth="1"/>
    <col min="9978" max="9978" width="8.5703125" style="322" customWidth="1"/>
    <col min="9979" max="9979" width="13.140625" style="322" customWidth="1"/>
    <col min="9980" max="9980" width="5.85546875" style="322" bestFit="1" customWidth="1"/>
    <col min="9981" max="9981" width="14.5703125" style="322" customWidth="1"/>
    <col min="9982" max="9985" width="10.5703125" style="322" customWidth="1"/>
    <col min="9986" max="9986" width="13.85546875" style="322" customWidth="1"/>
    <col min="9987" max="9993" width="10.5703125" style="322" customWidth="1"/>
    <col min="9994" max="10225" width="9.140625" style="322"/>
    <col min="10226" max="10226" width="6" style="322" customWidth="1"/>
    <col min="10227" max="10227" width="11.42578125" style="322" customWidth="1"/>
    <col min="10228" max="10228" width="6" style="322" customWidth="1"/>
    <col min="10229" max="10229" width="6.140625" style="322" customWidth="1"/>
    <col min="10230" max="10230" width="9.140625" style="322"/>
    <col min="10231" max="10231" width="6.85546875" style="322" customWidth="1"/>
    <col min="10232" max="10232" width="11.85546875" style="322" customWidth="1"/>
    <col min="10233" max="10233" width="11.7109375" style="322" customWidth="1"/>
    <col min="10234" max="10234" width="8.5703125" style="322" customWidth="1"/>
    <col min="10235" max="10235" width="13.140625" style="322" customWidth="1"/>
    <col min="10236" max="10236" width="5.85546875" style="322" bestFit="1" customWidth="1"/>
    <col min="10237" max="10237" width="14.5703125" style="322" customWidth="1"/>
    <col min="10238" max="10241" width="10.5703125" style="322" customWidth="1"/>
    <col min="10242" max="10242" width="13.85546875" style="322" customWidth="1"/>
    <col min="10243" max="10249" width="10.5703125" style="322" customWidth="1"/>
    <col min="10250" max="10481" width="9.140625" style="322"/>
    <col min="10482" max="10482" width="6" style="322" customWidth="1"/>
    <col min="10483" max="10483" width="11.42578125" style="322" customWidth="1"/>
    <col min="10484" max="10484" width="6" style="322" customWidth="1"/>
    <col min="10485" max="10485" width="6.140625" style="322" customWidth="1"/>
    <col min="10486" max="10486" width="9.140625" style="322"/>
    <col min="10487" max="10487" width="6.85546875" style="322" customWidth="1"/>
    <col min="10488" max="10488" width="11.85546875" style="322" customWidth="1"/>
    <col min="10489" max="10489" width="11.7109375" style="322" customWidth="1"/>
    <col min="10490" max="10490" width="8.5703125" style="322" customWidth="1"/>
    <col min="10491" max="10491" width="13.140625" style="322" customWidth="1"/>
    <col min="10492" max="10492" width="5.85546875" style="322" bestFit="1" customWidth="1"/>
    <col min="10493" max="10493" width="14.5703125" style="322" customWidth="1"/>
    <col min="10494" max="10497" width="10.5703125" style="322" customWidth="1"/>
    <col min="10498" max="10498" width="13.85546875" style="322" customWidth="1"/>
    <col min="10499" max="10505" width="10.5703125" style="322" customWidth="1"/>
    <col min="10506" max="10737" width="9.140625" style="322"/>
    <col min="10738" max="10738" width="6" style="322" customWidth="1"/>
    <col min="10739" max="10739" width="11.42578125" style="322" customWidth="1"/>
    <col min="10740" max="10740" width="6" style="322" customWidth="1"/>
    <col min="10741" max="10741" width="6.140625" style="322" customWidth="1"/>
    <col min="10742" max="10742" width="9.140625" style="322"/>
    <col min="10743" max="10743" width="6.85546875" style="322" customWidth="1"/>
    <col min="10744" max="10744" width="11.85546875" style="322" customWidth="1"/>
    <col min="10745" max="10745" width="11.7109375" style="322" customWidth="1"/>
    <col min="10746" max="10746" width="8.5703125" style="322" customWidth="1"/>
    <col min="10747" max="10747" width="13.140625" style="322" customWidth="1"/>
    <col min="10748" max="10748" width="5.85546875" style="322" bestFit="1" customWidth="1"/>
    <col min="10749" max="10749" width="14.5703125" style="322" customWidth="1"/>
    <col min="10750" max="10753" width="10.5703125" style="322" customWidth="1"/>
    <col min="10754" max="10754" width="13.85546875" style="322" customWidth="1"/>
    <col min="10755" max="10761" width="10.5703125" style="322" customWidth="1"/>
    <col min="10762" max="10993" width="9.140625" style="322"/>
    <col min="10994" max="10994" width="6" style="322" customWidth="1"/>
    <col min="10995" max="10995" width="11.42578125" style="322" customWidth="1"/>
    <col min="10996" max="10996" width="6" style="322" customWidth="1"/>
    <col min="10997" max="10997" width="6.140625" style="322" customWidth="1"/>
    <col min="10998" max="10998" width="9.140625" style="322"/>
    <col min="10999" max="10999" width="6.85546875" style="322" customWidth="1"/>
    <col min="11000" max="11000" width="11.85546875" style="322" customWidth="1"/>
    <col min="11001" max="11001" width="11.7109375" style="322" customWidth="1"/>
    <col min="11002" max="11002" width="8.5703125" style="322" customWidth="1"/>
    <col min="11003" max="11003" width="13.140625" style="322" customWidth="1"/>
    <col min="11004" max="11004" width="5.85546875" style="322" bestFit="1" customWidth="1"/>
    <col min="11005" max="11005" width="14.5703125" style="322" customWidth="1"/>
    <col min="11006" max="11009" width="10.5703125" style="322" customWidth="1"/>
    <col min="11010" max="11010" width="13.85546875" style="322" customWidth="1"/>
    <col min="11011" max="11017" width="10.5703125" style="322" customWidth="1"/>
    <col min="11018" max="11249" width="9.140625" style="322"/>
    <col min="11250" max="11250" width="6" style="322" customWidth="1"/>
    <col min="11251" max="11251" width="11.42578125" style="322" customWidth="1"/>
    <col min="11252" max="11252" width="6" style="322" customWidth="1"/>
    <col min="11253" max="11253" width="6.140625" style="322" customWidth="1"/>
    <col min="11254" max="11254" width="9.140625" style="322"/>
    <col min="11255" max="11255" width="6.85546875" style="322" customWidth="1"/>
    <col min="11256" max="11256" width="11.85546875" style="322" customWidth="1"/>
    <col min="11257" max="11257" width="11.7109375" style="322" customWidth="1"/>
    <col min="11258" max="11258" width="8.5703125" style="322" customWidth="1"/>
    <col min="11259" max="11259" width="13.140625" style="322" customWidth="1"/>
    <col min="11260" max="11260" width="5.85546875" style="322" bestFit="1" customWidth="1"/>
    <col min="11261" max="11261" width="14.5703125" style="322" customWidth="1"/>
    <col min="11262" max="11265" width="10.5703125" style="322" customWidth="1"/>
    <col min="11266" max="11266" width="13.85546875" style="322" customWidth="1"/>
    <col min="11267" max="11273" width="10.5703125" style="322" customWidth="1"/>
    <col min="11274" max="11505" width="9.140625" style="322"/>
    <col min="11506" max="11506" width="6" style="322" customWidth="1"/>
    <col min="11507" max="11507" width="11.42578125" style="322" customWidth="1"/>
    <col min="11508" max="11508" width="6" style="322" customWidth="1"/>
    <col min="11509" max="11509" width="6.140625" style="322" customWidth="1"/>
    <col min="11510" max="11510" width="9.140625" style="322"/>
    <col min="11511" max="11511" width="6.85546875" style="322" customWidth="1"/>
    <col min="11512" max="11512" width="11.85546875" style="322" customWidth="1"/>
    <col min="11513" max="11513" width="11.7109375" style="322" customWidth="1"/>
    <col min="11514" max="11514" width="8.5703125" style="322" customWidth="1"/>
    <col min="11515" max="11515" width="13.140625" style="322" customWidth="1"/>
    <col min="11516" max="11516" width="5.85546875" style="322" bestFit="1" customWidth="1"/>
    <col min="11517" max="11517" width="14.5703125" style="322" customWidth="1"/>
    <col min="11518" max="11521" width="10.5703125" style="322" customWidth="1"/>
    <col min="11522" max="11522" width="13.85546875" style="322" customWidth="1"/>
    <col min="11523" max="11529" width="10.5703125" style="322" customWidth="1"/>
    <col min="11530" max="11761" width="9.140625" style="322"/>
    <col min="11762" max="11762" width="6" style="322" customWidth="1"/>
    <col min="11763" max="11763" width="11.42578125" style="322" customWidth="1"/>
    <col min="11764" max="11764" width="6" style="322" customWidth="1"/>
    <col min="11765" max="11765" width="6.140625" style="322" customWidth="1"/>
    <col min="11766" max="11766" width="9.140625" style="322"/>
    <col min="11767" max="11767" width="6.85546875" style="322" customWidth="1"/>
    <col min="11768" max="11768" width="11.85546875" style="322" customWidth="1"/>
    <col min="11769" max="11769" width="11.7109375" style="322" customWidth="1"/>
    <col min="11770" max="11770" width="8.5703125" style="322" customWidth="1"/>
    <col min="11771" max="11771" width="13.140625" style="322" customWidth="1"/>
    <col min="11772" max="11772" width="5.85546875" style="322" bestFit="1" customWidth="1"/>
    <col min="11773" max="11773" width="14.5703125" style="322" customWidth="1"/>
    <col min="11774" max="11777" width="10.5703125" style="322" customWidth="1"/>
    <col min="11778" max="11778" width="13.85546875" style="322" customWidth="1"/>
    <col min="11779" max="11785" width="10.5703125" style="322" customWidth="1"/>
    <col min="11786" max="12017" width="9.140625" style="322"/>
    <col min="12018" max="12018" width="6" style="322" customWidth="1"/>
    <col min="12019" max="12019" width="11.42578125" style="322" customWidth="1"/>
    <col min="12020" max="12020" width="6" style="322" customWidth="1"/>
    <col min="12021" max="12021" width="6.140625" style="322" customWidth="1"/>
    <col min="12022" max="12022" width="9.140625" style="322"/>
    <col min="12023" max="12023" width="6.85546875" style="322" customWidth="1"/>
    <col min="12024" max="12024" width="11.85546875" style="322" customWidth="1"/>
    <col min="12025" max="12025" width="11.7109375" style="322" customWidth="1"/>
    <col min="12026" max="12026" width="8.5703125" style="322" customWidth="1"/>
    <col min="12027" max="12027" width="13.140625" style="322" customWidth="1"/>
    <col min="12028" max="12028" width="5.85546875" style="322" bestFit="1" customWidth="1"/>
    <col min="12029" max="12029" width="14.5703125" style="322" customWidth="1"/>
    <col min="12030" max="12033" width="10.5703125" style="322" customWidth="1"/>
    <col min="12034" max="12034" width="13.85546875" style="322" customWidth="1"/>
    <col min="12035" max="12041" width="10.5703125" style="322" customWidth="1"/>
    <col min="12042" max="12273" width="9.140625" style="322"/>
    <col min="12274" max="12274" width="6" style="322" customWidth="1"/>
    <col min="12275" max="12275" width="11.42578125" style="322" customWidth="1"/>
    <col min="12276" max="12276" width="6" style="322" customWidth="1"/>
    <col min="12277" max="12277" width="6.140625" style="322" customWidth="1"/>
    <col min="12278" max="12278" width="9.140625" style="322"/>
    <col min="12279" max="12279" width="6.85546875" style="322" customWidth="1"/>
    <col min="12280" max="12280" width="11.85546875" style="322" customWidth="1"/>
    <col min="12281" max="12281" width="11.7109375" style="322" customWidth="1"/>
    <col min="12282" max="12282" width="8.5703125" style="322" customWidth="1"/>
    <col min="12283" max="12283" width="13.140625" style="322" customWidth="1"/>
    <col min="12284" max="12284" width="5.85546875" style="322" bestFit="1" customWidth="1"/>
    <col min="12285" max="12285" width="14.5703125" style="322" customWidth="1"/>
    <col min="12286" max="12289" width="10.5703125" style="322" customWidth="1"/>
    <col min="12290" max="12290" width="13.85546875" style="322" customWidth="1"/>
    <col min="12291" max="12297" width="10.5703125" style="322" customWidth="1"/>
    <col min="12298" max="12529" width="9.140625" style="322"/>
    <col min="12530" max="12530" width="6" style="322" customWidth="1"/>
    <col min="12531" max="12531" width="11.42578125" style="322" customWidth="1"/>
    <col min="12532" max="12532" width="6" style="322" customWidth="1"/>
    <col min="12533" max="12533" width="6.140625" style="322" customWidth="1"/>
    <col min="12534" max="12534" width="9.140625" style="322"/>
    <col min="12535" max="12535" width="6.85546875" style="322" customWidth="1"/>
    <col min="12536" max="12536" width="11.85546875" style="322" customWidth="1"/>
    <col min="12537" max="12537" width="11.7109375" style="322" customWidth="1"/>
    <col min="12538" max="12538" width="8.5703125" style="322" customWidth="1"/>
    <col min="12539" max="12539" width="13.140625" style="322" customWidth="1"/>
    <col min="12540" max="12540" width="5.85546875" style="322" bestFit="1" customWidth="1"/>
    <col min="12541" max="12541" width="14.5703125" style="322" customWidth="1"/>
    <col min="12542" max="12545" width="10.5703125" style="322" customWidth="1"/>
    <col min="12546" max="12546" width="13.85546875" style="322" customWidth="1"/>
    <col min="12547" max="12553" width="10.5703125" style="322" customWidth="1"/>
    <col min="12554" max="12785" width="9.140625" style="322"/>
    <col min="12786" max="12786" width="6" style="322" customWidth="1"/>
    <col min="12787" max="12787" width="11.42578125" style="322" customWidth="1"/>
    <col min="12788" max="12788" width="6" style="322" customWidth="1"/>
    <col min="12789" max="12789" width="6.140625" style="322" customWidth="1"/>
    <col min="12790" max="12790" width="9.140625" style="322"/>
    <col min="12791" max="12791" width="6.85546875" style="322" customWidth="1"/>
    <col min="12792" max="12792" width="11.85546875" style="322" customWidth="1"/>
    <col min="12793" max="12793" width="11.7109375" style="322" customWidth="1"/>
    <col min="12794" max="12794" width="8.5703125" style="322" customWidth="1"/>
    <col min="12795" max="12795" width="13.140625" style="322" customWidth="1"/>
    <col min="12796" max="12796" width="5.85546875" style="322" bestFit="1" customWidth="1"/>
    <col min="12797" max="12797" width="14.5703125" style="322" customWidth="1"/>
    <col min="12798" max="12801" width="10.5703125" style="322" customWidth="1"/>
    <col min="12802" max="12802" width="13.85546875" style="322" customWidth="1"/>
    <col min="12803" max="12809" width="10.5703125" style="322" customWidth="1"/>
    <col min="12810" max="13041" width="9.140625" style="322"/>
    <col min="13042" max="13042" width="6" style="322" customWidth="1"/>
    <col min="13043" max="13043" width="11.42578125" style="322" customWidth="1"/>
    <col min="13044" max="13044" width="6" style="322" customWidth="1"/>
    <col min="13045" max="13045" width="6.140625" style="322" customWidth="1"/>
    <col min="13046" max="13046" width="9.140625" style="322"/>
    <col min="13047" max="13047" width="6.85546875" style="322" customWidth="1"/>
    <col min="13048" max="13048" width="11.85546875" style="322" customWidth="1"/>
    <col min="13049" max="13049" width="11.7109375" style="322" customWidth="1"/>
    <col min="13050" max="13050" width="8.5703125" style="322" customWidth="1"/>
    <col min="13051" max="13051" width="13.140625" style="322" customWidth="1"/>
    <col min="13052" max="13052" width="5.85546875" style="322" bestFit="1" customWidth="1"/>
    <col min="13053" max="13053" width="14.5703125" style="322" customWidth="1"/>
    <col min="13054" max="13057" width="10.5703125" style="322" customWidth="1"/>
    <col min="13058" max="13058" width="13.85546875" style="322" customWidth="1"/>
    <col min="13059" max="13065" width="10.5703125" style="322" customWidth="1"/>
    <col min="13066" max="13297" width="9.140625" style="322"/>
    <col min="13298" max="13298" width="6" style="322" customWidth="1"/>
    <col min="13299" max="13299" width="11.42578125" style="322" customWidth="1"/>
    <col min="13300" max="13300" width="6" style="322" customWidth="1"/>
    <col min="13301" max="13301" width="6.140625" style="322" customWidth="1"/>
    <col min="13302" max="13302" width="9.140625" style="322"/>
    <col min="13303" max="13303" width="6.85546875" style="322" customWidth="1"/>
    <col min="13304" max="13304" width="11.85546875" style="322" customWidth="1"/>
    <col min="13305" max="13305" width="11.7109375" style="322" customWidth="1"/>
    <col min="13306" max="13306" width="8.5703125" style="322" customWidth="1"/>
    <col min="13307" max="13307" width="13.140625" style="322" customWidth="1"/>
    <col min="13308" max="13308" width="5.85546875" style="322" bestFit="1" customWidth="1"/>
    <col min="13309" max="13309" width="14.5703125" style="322" customWidth="1"/>
    <col min="13310" max="13313" width="10.5703125" style="322" customWidth="1"/>
    <col min="13314" max="13314" width="13.85546875" style="322" customWidth="1"/>
    <col min="13315" max="13321" width="10.5703125" style="322" customWidth="1"/>
    <col min="13322" max="13553" width="9.140625" style="322"/>
    <col min="13554" max="13554" width="6" style="322" customWidth="1"/>
    <col min="13555" max="13555" width="11.42578125" style="322" customWidth="1"/>
    <col min="13556" max="13556" width="6" style="322" customWidth="1"/>
    <col min="13557" max="13557" width="6.140625" style="322" customWidth="1"/>
    <col min="13558" max="13558" width="9.140625" style="322"/>
    <col min="13559" max="13559" width="6.85546875" style="322" customWidth="1"/>
    <col min="13560" max="13560" width="11.85546875" style="322" customWidth="1"/>
    <col min="13561" max="13561" width="11.7109375" style="322" customWidth="1"/>
    <col min="13562" max="13562" width="8.5703125" style="322" customWidth="1"/>
    <col min="13563" max="13563" width="13.140625" style="322" customWidth="1"/>
    <col min="13564" max="13564" width="5.85546875" style="322" bestFit="1" customWidth="1"/>
    <col min="13565" max="13565" width="14.5703125" style="322" customWidth="1"/>
    <col min="13566" max="13569" width="10.5703125" style="322" customWidth="1"/>
    <col min="13570" max="13570" width="13.85546875" style="322" customWidth="1"/>
    <col min="13571" max="13577" width="10.5703125" style="322" customWidth="1"/>
    <col min="13578" max="13809" width="9.140625" style="322"/>
    <col min="13810" max="13810" width="6" style="322" customWidth="1"/>
    <col min="13811" max="13811" width="11.42578125" style="322" customWidth="1"/>
    <col min="13812" max="13812" width="6" style="322" customWidth="1"/>
    <col min="13813" max="13813" width="6.140625" style="322" customWidth="1"/>
    <col min="13814" max="13814" width="9.140625" style="322"/>
    <col min="13815" max="13815" width="6.85546875" style="322" customWidth="1"/>
    <col min="13816" max="13816" width="11.85546875" style="322" customWidth="1"/>
    <col min="13817" max="13817" width="11.7109375" style="322" customWidth="1"/>
    <col min="13818" max="13818" width="8.5703125" style="322" customWidth="1"/>
    <col min="13819" max="13819" width="13.140625" style="322" customWidth="1"/>
    <col min="13820" max="13820" width="5.85546875" style="322" bestFit="1" customWidth="1"/>
    <col min="13821" max="13821" width="14.5703125" style="322" customWidth="1"/>
    <col min="13822" max="13825" width="10.5703125" style="322" customWidth="1"/>
    <col min="13826" max="13826" width="13.85546875" style="322" customWidth="1"/>
    <col min="13827" max="13833" width="10.5703125" style="322" customWidth="1"/>
    <col min="13834" max="14065" width="9.140625" style="322"/>
    <col min="14066" max="14066" width="6" style="322" customWidth="1"/>
    <col min="14067" max="14067" width="11.42578125" style="322" customWidth="1"/>
    <col min="14068" max="14068" width="6" style="322" customWidth="1"/>
    <col min="14069" max="14069" width="6.140625" style="322" customWidth="1"/>
    <col min="14070" max="14070" width="9.140625" style="322"/>
    <col min="14071" max="14071" width="6.85546875" style="322" customWidth="1"/>
    <col min="14072" max="14072" width="11.85546875" style="322" customWidth="1"/>
    <col min="14073" max="14073" width="11.7109375" style="322" customWidth="1"/>
    <col min="14074" max="14074" width="8.5703125" style="322" customWidth="1"/>
    <col min="14075" max="14075" width="13.140625" style="322" customWidth="1"/>
    <col min="14076" max="14076" width="5.85546875" style="322" bestFit="1" customWidth="1"/>
    <col min="14077" max="14077" width="14.5703125" style="322" customWidth="1"/>
    <col min="14078" max="14081" width="10.5703125" style="322" customWidth="1"/>
    <col min="14082" max="14082" width="13.85546875" style="322" customWidth="1"/>
    <col min="14083" max="14089" width="10.5703125" style="322" customWidth="1"/>
    <col min="14090" max="14321" width="9.140625" style="322"/>
    <col min="14322" max="14322" width="6" style="322" customWidth="1"/>
    <col min="14323" max="14323" width="11.42578125" style="322" customWidth="1"/>
    <col min="14324" max="14324" width="6" style="322" customWidth="1"/>
    <col min="14325" max="14325" width="6.140625" style="322" customWidth="1"/>
    <col min="14326" max="14326" width="9.140625" style="322"/>
    <col min="14327" max="14327" width="6.85546875" style="322" customWidth="1"/>
    <col min="14328" max="14328" width="11.85546875" style="322" customWidth="1"/>
    <col min="14329" max="14329" width="11.7109375" style="322" customWidth="1"/>
    <col min="14330" max="14330" width="8.5703125" style="322" customWidth="1"/>
    <col min="14331" max="14331" width="13.140625" style="322" customWidth="1"/>
    <col min="14332" max="14332" width="5.85546875" style="322" bestFit="1" customWidth="1"/>
    <col min="14333" max="14333" width="14.5703125" style="322" customWidth="1"/>
    <col min="14334" max="14337" width="10.5703125" style="322" customWidth="1"/>
    <col min="14338" max="14338" width="13.85546875" style="322" customWidth="1"/>
    <col min="14339" max="14345" width="10.5703125" style="322" customWidth="1"/>
    <col min="14346" max="14577" width="9.140625" style="322"/>
    <col min="14578" max="14578" width="6" style="322" customWidth="1"/>
    <col min="14579" max="14579" width="11.42578125" style="322" customWidth="1"/>
    <col min="14580" max="14580" width="6" style="322" customWidth="1"/>
    <col min="14581" max="14581" width="6.140625" style="322" customWidth="1"/>
    <col min="14582" max="14582" width="9.140625" style="322"/>
    <col min="14583" max="14583" width="6.85546875" style="322" customWidth="1"/>
    <col min="14584" max="14584" width="11.85546875" style="322" customWidth="1"/>
    <col min="14585" max="14585" width="11.7109375" style="322" customWidth="1"/>
    <col min="14586" max="14586" width="8.5703125" style="322" customWidth="1"/>
    <col min="14587" max="14587" width="13.140625" style="322" customWidth="1"/>
    <col min="14588" max="14588" width="5.85546875" style="322" bestFit="1" customWidth="1"/>
    <col min="14589" max="14589" width="14.5703125" style="322" customWidth="1"/>
    <col min="14590" max="14593" width="10.5703125" style="322" customWidth="1"/>
    <col min="14594" max="14594" width="13.85546875" style="322" customWidth="1"/>
    <col min="14595" max="14601" width="10.5703125" style="322" customWidth="1"/>
    <col min="14602" max="14833" width="9.140625" style="322"/>
    <col min="14834" max="14834" width="6" style="322" customWidth="1"/>
    <col min="14835" max="14835" width="11.42578125" style="322" customWidth="1"/>
    <col min="14836" max="14836" width="6" style="322" customWidth="1"/>
    <col min="14837" max="14837" width="6.140625" style="322" customWidth="1"/>
    <col min="14838" max="14838" width="9.140625" style="322"/>
    <col min="14839" max="14839" width="6.85546875" style="322" customWidth="1"/>
    <col min="14840" max="14840" width="11.85546875" style="322" customWidth="1"/>
    <col min="14841" max="14841" width="11.7109375" style="322" customWidth="1"/>
    <col min="14842" max="14842" width="8.5703125" style="322" customWidth="1"/>
    <col min="14843" max="14843" width="13.140625" style="322" customWidth="1"/>
    <col min="14844" max="14844" width="5.85546875" style="322" bestFit="1" customWidth="1"/>
    <col min="14845" max="14845" width="14.5703125" style="322" customWidth="1"/>
    <col min="14846" max="14849" width="10.5703125" style="322" customWidth="1"/>
    <col min="14850" max="14850" width="13.85546875" style="322" customWidth="1"/>
    <col min="14851" max="14857" width="10.5703125" style="322" customWidth="1"/>
    <col min="14858" max="15089" width="9.140625" style="322"/>
    <col min="15090" max="15090" width="6" style="322" customWidth="1"/>
    <col min="15091" max="15091" width="11.42578125" style="322" customWidth="1"/>
    <col min="15092" max="15092" width="6" style="322" customWidth="1"/>
    <col min="15093" max="15093" width="6.140625" style="322" customWidth="1"/>
    <col min="15094" max="15094" width="9.140625" style="322"/>
    <col min="15095" max="15095" width="6.85546875" style="322" customWidth="1"/>
    <col min="15096" max="15096" width="11.85546875" style="322" customWidth="1"/>
    <col min="15097" max="15097" width="11.7109375" style="322" customWidth="1"/>
    <col min="15098" max="15098" width="8.5703125" style="322" customWidth="1"/>
    <col min="15099" max="15099" width="13.140625" style="322" customWidth="1"/>
    <col min="15100" max="15100" width="5.85546875" style="322" bestFit="1" customWidth="1"/>
    <col min="15101" max="15101" width="14.5703125" style="322" customWidth="1"/>
    <col min="15102" max="15105" width="10.5703125" style="322" customWidth="1"/>
    <col min="15106" max="15106" width="13.85546875" style="322" customWidth="1"/>
    <col min="15107" max="15113" width="10.5703125" style="322" customWidth="1"/>
    <col min="15114" max="15345" width="9.140625" style="322"/>
    <col min="15346" max="15346" width="6" style="322" customWidth="1"/>
    <col min="15347" max="15347" width="11.42578125" style="322" customWidth="1"/>
    <col min="15348" max="15348" width="6" style="322" customWidth="1"/>
    <col min="15349" max="15349" width="6.140625" style="322" customWidth="1"/>
    <col min="15350" max="15350" width="9.140625" style="322"/>
    <col min="15351" max="15351" width="6.85546875" style="322" customWidth="1"/>
    <col min="15352" max="15352" width="11.85546875" style="322" customWidth="1"/>
    <col min="15353" max="15353" width="11.7109375" style="322" customWidth="1"/>
    <col min="15354" max="15354" width="8.5703125" style="322" customWidth="1"/>
    <col min="15355" max="15355" width="13.140625" style="322" customWidth="1"/>
    <col min="15356" max="15356" width="5.85546875" style="322" bestFit="1" customWidth="1"/>
    <col min="15357" max="15357" width="14.5703125" style="322" customWidth="1"/>
    <col min="15358" max="15361" width="10.5703125" style="322" customWidth="1"/>
    <col min="15362" max="15362" width="13.85546875" style="322" customWidth="1"/>
    <col min="15363" max="15369" width="10.5703125" style="322" customWidth="1"/>
    <col min="15370" max="15601" width="9.140625" style="322"/>
    <col min="15602" max="15602" width="6" style="322" customWidth="1"/>
    <col min="15603" max="15603" width="11.42578125" style="322" customWidth="1"/>
    <col min="15604" max="15604" width="6" style="322" customWidth="1"/>
    <col min="15605" max="15605" width="6.140625" style="322" customWidth="1"/>
    <col min="15606" max="15606" width="9.140625" style="322"/>
    <col min="15607" max="15607" width="6.85546875" style="322" customWidth="1"/>
    <col min="15608" max="15608" width="11.85546875" style="322" customWidth="1"/>
    <col min="15609" max="15609" width="11.7109375" style="322" customWidth="1"/>
    <col min="15610" max="15610" width="8.5703125" style="322" customWidth="1"/>
    <col min="15611" max="15611" width="13.140625" style="322" customWidth="1"/>
    <col min="15612" max="15612" width="5.85546875" style="322" bestFit="1" customWidth="1"/>
    <col min="15613" max="15613" width="14.5703125" style="322" customWidth="1"/>
    <col min="15614" max="15617" width="10.5703125" style="322" customWidth="1"/>
    <col min="15618" max="15618" width="13.85546875" style="322" customWidth="1"/>
    <col min="15619" max="15625" width="10.5703125" style="322" customWidth="1"/>
    <col min="15626" max="15857" width="9.140625" style="322"/>
    <col min="15858" max="15858" width="6" style="322" customWidth="1"/>
    <col min="15859" max="15859" width="11.42578125" style="322" customWidth="1"/>
    <col min="15860" max="15860" width="6" style="322" customWidth="1"/>
    <col min="15861" max="15861" width="6.140625" style="322" customWidth="1"/>
    <col min="15862" max="15862" width="9.140625" style="322"/>
    <col min="15863" max="15863" width="6.85546875" style="322" customWidth="1"/>
    <col min="15864" max="15864" width="11.85546875" style="322" customWidth="1"/>
    <col min="15865" max="15865" width="11.7109375" style="322" customWidth="1"/>
    <col min="15866" max="15866" width="8.5703125" style="322" customWidth="1"/>
    <col min="15867" max="15867" width="13.140625" style="322" customWidth="1"/>
    <col min="15868" max="15868" width="5.85546875" style="322" bestFit="1" customWidth="1"/>
    <col min="15869" max="15869" width="14.5703125" style="322" customWidth="1"/>
    <col min="15870" max="15873" width="10.5703125" style="322" customWidth="1"/>
    <col min="15874" max="15874" width="13.85546875" style="322" customWidth="1"/>
    <col min="15875" max="15881" width="10.5703125" style="322" customWidth="1"/>
    <col min="15882" max="16113" width="9.140625" style="322"/>
    <col min="16114" max="16114" width="6" style="322" customWidth="1"/>
    <col min="16115" max="16115" width="11.42578125" style="322" customWidth="1"/>
    <col min="16116" max="16116" width="6" style="322" customWidth="1"/>
    <col min="16117" max="16117" width="6.140625" style="322" customWidth="1"/>
    <col min="16118" max="16118" width="9.140625" style="322"/>
    <col min="16119" max="16119" width="6.85546875" style="322" customWidth="1"/>
    <col min="16120" max="16120" width="11.85546875" style="322" customWidth="1"/>
    <col min="16121" max="16121" width="11.7109375" style="322" customWidth="1"/>
    <col min="16122" max="16122" width="8.5703125" style="322" customWidth="1"/>
    <col min="16123" max="16123" width="13.140625" style="322" customWidth="1"/>
    <col min="16124" max="16124" width="5.85546875" style="322" bestFit="1" customWidth="1"/>
    <col min="16125" max="16125" width="14.5703125" style="322" customWidth="1"/>
    <col min="16126" max="16129" width="10.5703125" style="322" customWidth="1"/>
    <col min="16130" max="16130" width="13.85546875" style="322" customWidth="1"/>
    <col min="16131" max="16137" width="10.5703125" style="322" customWidth="1"/>
    <col min="16138" max="16384" width="9.140625" style="322"/>
  </cols>
  <sheetData>
    <row r="1" spans="1:13" ht="15" x14ac:dyDescent="0.25">
      <c r="B1" s="323" t="s">
        <v>153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x14ac:dyDescent="0.2">
      <c r="B2" s="324" t="s">
        <v>154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3" x14ac:dyDescent="0.2">
      <c r="B3" s="325" t="s">
        <v>155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6" spans="1:13" x14ac:dyDescent="0.2">
      <c r="C6" s="326" t="s">
        <v>156</v>
      </c>
      <c r="D6" s="325" t="s">
        <v>117</v>
      </c>
      <c r="E6" s="324"/>
      <c r="F6" s="326"/>
      <c r="G6" s="327" t="s">
        <v>157</v>
      </c>
      <c r="H6" s="328">
        <v>44336</v>
      </c>
      <c r="I6" s="328"/>
    </row>
    <row r="8" spans="1:13" x14ac:dyDescent="0.2">
      <c r="A8" s="330" t="s">
        <v>158</v>
      </c>
      <c r="B8" s="330"/>
      <c r="C8" s="330"/>
      <c r="D8" s="330"/>
      <c r="E8" s="330"/>
      <c r="F8" s="330"/>
      <c r="G8" s="331" t="s">
        <v>159</v>
      </c>
      <c r="H8" s="331"/>
      <c r="I8" s="331"/>
    </row>
    <row r="9" spans="1:13" x14ac:dyDescent="0.2">
      <c r="A9" s="330" t="s">
        <v>160</v>
      </c>
      <c r="B9" s="332"/>
      <c r="C9" s="332"/>
      <c r="D9" s="332"/>
      <c r="G9" s="331" t="s">
        <v>159</v>
      </c>
      <c r="H9" s="331"/>
      <c r="I9" s="331"/>
    </row>
    <row r="11" spans="1:13" x14ac:dyDescent="0.2">
      <c r="A11" s="330" t="s">
        <v>161</v>
      </c>
      <c r="B11" s="330"/>
      <c r="C11" s="330"/>
    </row>
    <row r="13" spans="1:13" x14ac:dyDescent="0.2">
      <c r="A13" s="330" t="s">
        <v>162</v>
      </c>
      <c r="C13" s="333"/>
      <c r="D13" s="333" t="s">
        <v>163</v>
      </c>
      <c r="E13" s="333"/>
      <c r="F13" s="333"/>
      <c r="G13" s="333"/>
      <c r="H13" s="333"/>
      <c r="I13" s="333"/>
      <c r="J13" s="333"/>
      <c r="K13" s="334"/>
      <c r="L13" s="334"/>
    </row>
    <row r="14" spans="1:13" x14ac:dyDescent="0.2">
      <c r="C14" s="335"/>
      <c r="E14" s="336" t="s">
        <v>164</v>
      </c>
      <c r="F14" s="336"/>
      <c r="G14" s="336"/>
      <c r="H14" s="336"/>
      <c r="I14" s="336"/>
    </row>
    <row r="16" spans="1:13" x14ac:dyDescent="0.2">
      <c r="A16" s="326" t="s">
        <v>165</v>
      </c>
      <c r="B16" s="337">
        <v>44336</v>
      </c>
      <c r="C16" s="337"/>
      <c r="D16" s="337"/>
      <c r="E16" s="327" t="s">
        <v>166</v>
      </c>
      <c r="F16" s="338">
        <v>38</v>
      </c>
      <c r="G16" s="334"/>
      <c r="H16" s="334"/>
      <c r="I16" s="334"/>
      <c r="J16" s="334"/>
      <c r="K16" s="334"/>
      <c r="L16" s="334"/>
    </row>
    <row r="17" spans="1:15" x14ac:dyDescent="0.2">
      <c r="A17" s="339" t="s">
        <v>167</v>
      </c>
      <c r="B17" s="334"/>
      <c r="C17" s="340" t="s">
        <v>168</v>
      </c>
      <c r="D17" s="333"/>
      <c r="E17" s="333"/>
      <c r="F17" s="333"/>
      <c r="G17" s="333"/>
      <c r="H17" s="333"/>
      <c r="I17" s="333"/>
      <c r="J17" s="333"/>
      <c r="K17" s="334"/>
      <c r="L17" s="334"/>
    </row>
    <row r="19" spans="1:15" x14ac:dyDescent="0.2">
      <c r="B19" s="341" t="s">
        <v>169</v>
      </c>
    </row>
    <row r="21" spans="1:15" x14ac:dyDescent="0.2">
      <c r="B21" s="342" t="s">
        <v>170</v>
      </c>
      <c r="C21" s="343"/>
      <c r="D21" s="343"/>
      <c r="E21" s="343"/>
      <c r="F21" s="344"/>
      <c r="G21" s="345" t="s">
        <v>171</v>
      </c>
      <c r="H21" s="345" t="s">
        <v>172</v>
      </c>
      <c r="I21" s="345" t="s">
        <v>173</v>
      </c>
    </row>
    <row r="22" spans="1:15" x14ac:dyDescent="0.2">
      <c r="B22" s="346" t="s">
        <v>174</v>
      </c>
      <c r="C22" s="347"/>
      <c r="D22" s="347"/>
      <c r="E22" s="347"/>
      <c r="F22" s="348"/>
      <c r="G22" s="349">
        <v>0</v>
      </c>
      <c r="H22" s="349">
        <v>0</v>
      </c>
      <c r="I22" s="349">
        <v>0</v>
      </c>
    </row>
    <row r="23" spans="1:15" x14ac:dyDescent="0.2">
      <c r="B23" s="346" t="s">
        <v>175</v>
      </c>
      <c r="C23" s="347"/>
      <c r="D23" s="347"/>
      <c r="E23" s="347"/>
      <c r="F23" s="348"/>
      <c r="G23" s="350">
        <v>0</v>
      </c>
      <c r="H23" s="350">
        <v>0</v>
      </c>
      <c r="I23" s="350">
        <v>0</v>
      </c>
    </row>
    <row r="24" spans="1:15" x14ac:dyDescent="0.2">
      <c r="B24" s="346" t="s">
        <v>176</v>
      </c>
      <c r="C24" s="347"/>
      <c r="D24" s="347"/>
      <c r="E24" s="347"/>
      <c r="F24" s="348"/>
      <c r="G24" s="350">
        <v>0</v>
      </c>
      <c r="H24" s="350">
        <v>0</v>
      </c>
      <c r="I24" s="350">
        <v>0</v>
      </c>
    </row>
    <row r="25" spans="1:15" x14ac:dyDescent="0.2">
      <c r="B25" s="346" t="s">
        <v>177</v>
      </c>
      <c r="C25" s="347"/>
      <c r="D25" s="347"/>
      <c r="E25" s="347"/>
      <c r="F25" s="348"/>
      <c r="G25" s="351">
        <v>1500000</v>
      </c>
      <c r="H25" s="351">
        <v>0</v>
      </c>
      <c r="I25" s="351">
        <v>0</v>
      </c>
    </row>
    <row r="26" spans="1:15" x14ac:dyDescent="0.2">
      <c r="B26" s="352"/>
      <c r="C26" s="353"/>
      <c r="D26" s="353"/>
      <c r="E26" s="353"/>
      <c r="F26" s="354"/>
      <c r="G26" s="351"/>
      <c r="H26" s="351"/>
      <c r="I26" s="351"/>
    </row>
    <row r="27" spans="1:15" s="355" customFormat="1" x14ac:dyDescent="0.2">
      <c r="B27" s="356" t="s">
        <v>99</v>
      </c>
      <c r="C27" s="357"/>
      <c r="D27" s="357"/>
      <c r="E27" s="357"/>
      <c r="F27" s="358"/>
      <c r="G27" s="359">
        <f>SUM(G22:G26)</f>
        <v>1500000</v>
      </c>
      <c r="H27" s="359">
        <f t="shared" ref="H27:I27" si="0">SUM(H22:H26)</f>
        <v>0</v>
      </c>
      <c r="I27" s="359">
        <f t="shared" si="0"/>
        <v>0</v>
      </c>
      <c r="M27" s="360"/>
    </row>
    <row r="29" spans="1:15" x14ac:dyDescent="0.2">
      <c r="B29" s="341" t="s">
        <v>178</v>
      </c>
    </row>
    <row r="31" spans="1:15" x14ac:dyDescent="0.2">
      <c r="A31" s="361"/>
      <c r="B31" s="362" t="s">
        <v>179</v>
      </c>
      <c r="C31" s="363" t="s">
        <v>180</v>
      </c>
      <c r="D31" s="363"/>
      <c r="E31" s="363" t="s">
        <v>3</v>
      </c>
      <c r="F31" s="363"/>
      <c r="G31" s="363" t="s">
        <v>181</v>
      </c>
      <c r="H31" s="363" t="s">
        <v>182</v>
      </c>
      <c r="I31" s="362" t="s">
        <v>183</v>
      </c>
      <c r="J31" s="362" t="s">
        <v>370</v>
      </c>
      <c r="K31" s="362" t="s">
        <v>184</v>
      </c>
      <c r="L31" s="362" t="s">
        <v>185</v>
      </c>
      <c r="M31" s="345" t="s">
        <v>117</v>
      </c>
      <c r="N31" s="345" t="s">
        <v>120</v>
      </c>
      <c r="O31" s="345" t="s">
        <v>142</v>
      </c>
    </row>
    <row r="32" spans="1:15" ht="25.5" x14ac:dyDescent="0.2">
      <c r="A32" s="361"/>
      <c r="B32" s="364"/>
      <c r="C32" s="363"/>
      <c r="D32" s="363"/>
      <c r="E32" s="363"/>
      <c r="F32" s="363"/>
      <c r="G32" s="363"/>
      <c r="H32" s="363"/>
      <c r="I32" s="364"/>
      <c r="J32" s="364"/>
      <c r="K32" s="364"/>
      <c r="L32" s="364"/>
      <c r="M32" s="365" t="s">
        <v>186</v>
      </c>
      <c r="N32" s="365" t="s">
        <v>186</v>
      </c>
      <c r="O32" s="365" t="s">
        <v>186</v>
      </c>
    </row>
    <row r="33" spans="1:15" x14ac:dyDescent="0.2">
      <c r="A33" s="361"/>
      <c r="B33" s="366"/>
      <c r="C33" s="363"/>
      <c r="D33" s="363"/>
      <c r="E33" s="363"/>
      <c r="F33" s="363"/>
      <c r="G33" s="363"/>
      <c r="H33" s="363"/>
      <c r="I33" s="366"/>
      <c r="J33" s="366"/>
      <c r="K33" s="366"/>
      <c r="L33" s="366"/>
      <c r="M33" s="345" t="s">
        <v>187</v>
      </c>
      <c r="N33" s="345" t="s">
        <v>187</v>
      </c>
      <c r="O33" s="345" t="s">
        <v>187</v>
      </c>
    </row>
    <row r="34" spans="1:15" s="368" customFormat="1" x14ac:dyDescent="0.25">
      <c r="A34" s="214"/>
      <c r="B34" s="239" t="s">
        <v>188</v>
      </c>
      <c r="C34" s="367" t="s">
        <v>189</v>
      </c>
      <c r="D34" s="367"/>
      <c r="E34" s="367" t="s">
        <v>190</v>
      </c>
      <c r="F34" s="367"/>
      <c r="G34" s="215" t="s">
        <v>193</v>
      </c>
      <c r="H34" s="215" t="s">
        <v>204</v>
      </c>
      <c r="I34" s="215" t="s">
        <v>191</v>
      </c>
      <c r="J34" s="215"/>
      <c r="K34" s="215" t="s">
        <v>192</v>
      </c>
      <c r="L34" s="215"/>
      <c r="M34" s="216">
        <v>1500000</v>
      </c>
      <c r="N34" s="216">
        <v>0</v>
      </c>
      <c r="O34" s="216">
        <v>0</v>
      </c>
    </row>
    <row r="35" spans="1:15" s="368" customFormat="1" x14ac:dyDescent="0.25">
      <c r="A35" s="214"/>
      <c r="B35" s="239" t="s">
        <v>188</v>
      </c>
      <c r="C35" s="367" t="s">
        <v>189</v>
      </c>
      <c r="D35" s="367"/>
      <c r="E35" s="367" t="s">
        <v>190</v>
      </c>
      <c r="F35" s="367"/>
      <c r="G35" s="215" t="s">
        <v>195</v>
      </c>
      <c r="H35" s="215" t="s">
        <v>361</v>
      </c>
      <c r="I35" s="215" t="s">
        <v>191</v>
      </c>
      <c r="J35" s="215"/>
      <c r="K35" s="215" t="s">
        <v>194</v>
      </c>
      <c r="L35" s="215"/>
      <c r="M35" s="216">
        <v>100000</v>
      </c>
      <c r="N35" s="216">
        <v>0</v>
      </c>
      <c r="O35" s="216">
        <v>0</v>
      </c>
    </row>
    <row r="36" spans="1:15" s="368" customFormat="1" x14ac:dyDescent="0.25">
      <c r="A36" s="214"/>
      <c r="B36" s="239" t="s">
        <v>188</v>
      </c>
      <c r="C36" s="367" t="s">
        <v>196</v>
      </c>
      <c r="D36" s="367"/>
      <c r="E36" s="367" t="s">
        <v>197</v>
      </c>
      <c r="F36" s="367"/>
      <c r="G36" s="215" t="s">
        <v>362</v>
      </c>
      <c r="H36" s="215" t="s">
        <v>200</v>
      </c>
      <c r="I36" s="215" t="s">
        <v>191</v>
      </c>
      <c r="J36" s="215"/>
      <c r="K36" s="215" t="s">
        <v>194</v>
      </c>
      <c r="L36" s="215"/>
      <c r="M36" s="216">
        <v>6000</v>
      </c>
      <c r="N36" s="216">
        <v>0</v>
      </c>
      <c r="O36" s="216">
        <v>0</v>
      </c>
    </row>
    <row r="37" spans="1:15" s="368" customFormat="1" x14ac:dyDescent="0.25">
      <c r="A37" s="214"/>
      <c r="B37" s="239" t="s">
        <v>188</v>
      </c>
      <c r="C37" s="367" t="s">
        <v>196</v>
      </c>
      <c r="D37" s="367"/>
      <c r="E37" s="367" t="s">
        <v>197</v>
      </c>
      <c r="F37" s="367"/>
      <c r="G37" s="215" t="s">
        <v>199</v>
      </c>
      <c r="H37" s="215" t="s">
        <v>200</v>
      </c>
      <c r="I37" s="215" t="s">
        <v>191</v>
      </c>
      <c r="J37" s="215"/>
      <c r="K37" s="215" t="s">
        <v>194</v>
      </c>
      <c r="L37" s="215"/>
      <c r="M37" s="216">
        <v>-6000</v>
      </c>
      <c r="N37" s="216">
        <v>0</v>
      </c>
      <c r="O37" s="216">
        <v>0</v>
      </c>
    </row>
    <row r="38" spans="1:15" s="368" customFormat="1" x14ac:dyDescent="0.25">
      <c r="A38" s="214"/>
      <c r="B38" s="239" t="s">
        <v>202</v>
      </c>
      <c r="C38" s="256" t="s">
        <v>188</v>
      </c>
      <c r="D38" s="257"/>
      <c r="E38" s="256" t="s">
        <v>363</v>
      </c>
      <c r="F38" s="257"/>
      <c r="G38" s="215" t="s">
        <v>198</v>
      </c>
      <c r="H38" s="215" t="s">
        <v>364</v>
      </c>
      <c r="I38" s="215" t="s">
        <v>191</v>
      </c>
      <c r="J38" s="215"/>
      <c r="K38" s="215" t="s">
        <v>194</v>
      </c>
      <c r="L38" s="215"/>
      <c r="M38" s="216">
        <v>-179000</v>
      </c>
      <c r="N38" s="216">
        <v>-240000</v>
      </c>
      <c r="O38" s="216">
        <v>-240000</v>
      </c>
    </row>
    <row r="39" spans="1:15" s="368" customFormat="1" x14ac:dyDescent="0.25">
      <c r="A39" s="214"/>
      <c r="B39" s="239" t="s">
        <v>202</v>
      </c>
      <c r="C39" s="256" t="s">
        <v>188</v>
      </c>
      <c r="D39" s="257"/>
      <c r="E39" s="256" t="s">
        <v>363</v>
      </c>
      <c r="F39" s="257"/>
      <c r="G39" s="215" t="s">
        <v>365</v>
      </c>
      <c r="H39" s="215" t="s">
        <v>364</v>
      </c>
      <c r="I39" s="215" t="s">
        <v>191</v>
      </c>
      <c r="J39" s="215"/>
      <c r="K39" s="215" t="s">
        <v>194</v>
      </c>
      <c r="L39" s="215"/>
      <c r="M39" s="216">
        <v>179000</v>
      </c>
      <c r="N39" s="216">
        <v>240000</v>
      </c>
      <c r="O39" s="216">
        <v>240000</v>
      </c>
    </row>
    <row r="40" spans="1:15" s="374" customFormat="1" x14ac:dyDescent="0.25">
      <c r="A40" s="369"/>
      <c r="B40" s="370" t="s">
        <v>99</v>
      </c>
      <c r="C40" s="371"/>
      <c r="D40" s="371"/>
      <c r="E40" s="371"/>
      <c r="F40" s="371"/>
      <c r="G40" s="371"/>
      <c r="H40" s="371"/>
      <c r="I40" s="371"/>
      <c r="J40" s="371"/>
      <c r="K40" s="371"/>
      <c r="L40" s="372"/>
      <c r="M40" s="373">
        <f>SUM(M34:M39)</f>
        <v>1600000</v>
      </c>
      <c r="N40" s="373">
        <f>SUM(N34:N39)</f>
        <v>0</v>
      </c>
      <c r="O40" s="373">
        <f>SUM(O34:O39)</f>
        <v>0</v>
      </c>
    </row>
    <row r="44" spans="1:15" x14ac:dyDescent="0.2">
      <c r="A44" s="332" t="s">
        <v>208</v>
      </c>
      <c r="B44" s="332"/>
      <c r="C44" s="332"/>
      <c r="D44" s="332"/>
      <c r="E44" s="332"/>
      <c r="F44" s="333"/>
      <c r="G44" s="333"/>
      <c r="H44" s="340" t="s">
        <v>209</v>
      </c>
      <c r="I44" s="333"/>
    </row>
    <row r="45" spans="1:15" x14ac:dyDescent="0.2">
      <c r="B45" s="336" t="s">
        <v>210</v>
      </c>
      <c r="F45" s="336" t="s">
        <v>211</v>
      </c>
      <c r="H45" s="336" t="s">
        <v>212</v>
      </c>
    </row>
    <row r="47" spans="1:15" x14ac:dyDescent="0.2">
      <c r="A47" s="332" t="s">
        <v>213</v>
      </c>
      <c r="B47" s="332"/>
      <c r="C47" s="332"/>
      <c r="D47" s="332"/>
      <c r="F47" s="333"/>
      <c r="G47" s="333"/>
      <c r="H47" s="340" t="s">
        <v>214</v>
      </c>
      <c r="I47" s="333"/>
    </row>
    <row r="48" spans="1:15" x14ac:dyDescent="0.2">
      <c r="F48" s="336" t="s">
        <v>211</v>
      </c>
      <c r="H48" s="336" t="s">
        <v>212</v>
      </c>
      <c r="M48" s="322"/>
    </row>
    <row r="50" spans="2:13" x14ac:dyDescent="0.2">
      <c r="B50" s="355" t="s">
        <v>215</v>
      </c>
      <c r="C50" s="355"/>
      <c r="D50" s="355"/>
      <c r="E50" s="355"/>
      <c r="F50" s="355"/>
      <c r="G50" s="375">
        <f>M40-G27</f>
        <v>100000</v>
      </c>
      <c r="H50" s="375"/>
      <c r="M50" s="322"/>
    </row>
  </sheetData>
  <mergeCells count="36">
    <mergeCell ref="G50:H50"/>
    <mergeCell ref="C38:D38"/>
    <mergeCell ref="E38:F38"/>
    <mergeCell ref="C39:D39"/>
    <mergeCell ref="E39:F39"/>
    <mergeCell ref="K31:K33"/>
    <mergeCell ref="L31:L33"/>
    <mergeCell ref="C35:D35"/>
    <mergeCell ref="E35:F35"/>
    <mergeCell ref="B40:L40"/>
    <mergeCell ref="C36:D36"/>
    <mergeCell ref="E36:F36"/>
    <mergeCell ref="C37:D37"/>
    <mergeCell ref="E37:F37"/>
    <mergeCell ref="C34:D34"/>
    <mergeCell ref="E34:F34"/>
    <mergeCell ref="H31:H33"/>
    <mergeCell ref="I31:I33"/>
    <mergeCell ref="J31:J33"/>
    <mergeCell ref="G31:G33"/>
    <mergeCell ref="B16:D16"/>
    <mergeCell ref="B21:F21"/>
    <mergeCell ref="B22:F22"/>
    <mergeCell ref="B23:F23"/>
    <mergeCell ref="B24:F24"/>
    <mergeCell ref="B25:F25"/>
    <mergeCell ref="B26:F26"/>
    <mergeCell ref="B27:F27"/>
    <mergeCell ref="B31:B33"/>
    <mergeCell ref="C31:D33"/>
    <mergeCell ref="E31:F33"/>
    <mergeCell ref="B1:M1"/>
    <mergeCell ref="B2:M2"/>
    <mergeCell ref="B3:M3"/>
    <mergeCell ref="D6:E6"/>
    <mergeCell ref="H6:I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4"/>
  <sheetViews>
    <sheetView workbookViewId="0">
      <selection sqref="A1:XFD1048576"/>
    </sheetView>
  </sheetViews>
  <sheetFormatPr defaultRowHeight="15" x14ac:dyDescent="0.25"/>
  <cols>
    <col min="1" max="1" width="3.85546875" style="183" customWidth="1"/>
    <col min="2" max="2" width="4.42578125" style="238" customWidth="1"/>
    <col min="3" max="3" width="2.5703125" style="238" customWidth="1"/>
    <col min="4" max="4" width="3.5703125" style="238" customWidth="1"/>
    <col min="5" max="5" width="3" style="238" customWidth="1"/>
    <col min="6" max="6" width="4.28515625" style="238" customWidth="1"/>
    <col min="7" max="7" width="4.140625" style="238" customWidth="1"/>
    <col min="8" max="8" width="5.140625" style="238" customWidth="1"/>
    <col min="9" max="9" width="5.7109375" style="238" customWidth="1"/>
    <col min="10" max="10" width="50.42578125" style="238" customWidth="1"/>
    <col min="11" max="12" width="12.5703125" style="183" customWidth="1"/>
    <col min="13" max="13" width="14.5703125" style="183" customWidth="1"/>
    <col min="14" max="14" width="3.5703125" style="232" bestFit="1" customWidth="1"/>
    <col min="15" max="15" width="1.85546875" style="232" bestFit="1" customWidth="1"/>
    <col min="16" max="17" width="2.7109375" style="232" bestFit="1" customWidth="1"/>
    <col min="18" max="18" width="3.5703125" style="232" bestFit="1" customWidth="1"/>
    <col min="19" max="19" width="2.7109375" style="232" bestFit="1" customWidth="1"/>
    <col min="20" max="20" width="4.42578125" style="232" bestFit="1" customWidth="1"/>
    <col min="21" max="25" width="9.140625" style="232"/>
    <col min="26" max="37" width="2" style="232" bestFit="1" customWidth="1"/>
    <col min="38" max="256" width="9.140625" style="183"/>
    <col min="257" max="257" width="3.85546875" style="183" customWidth="1"/>
    <col min="258" max="258" width="4.42578125" style="183" customWidth="1"/>
    <col min="259" max="259" width="2.5703125" style="183" customWidth="1"/>
    <col min="260" max="260" width="3.5703125" style="183" customWidth="1"/>
    <col min="261" max="261" width="3" style="183" customWidth="1"/>
    <col min="262" max="262" width="4.28515625" style="183" customWidth="1"/>
    <col min="263" max="263" width="4.140625" style="183" customWidth="1"/>
    <col min="264" max="264" width="5.140625" style="183" customWidth="1"/>
    <col min="265" max="265" width="5.7109375" style="183" customWidth="1"/>
    <col min="266" max="266" width="50.42578125" style="183" customWidth="1"/>
    <col min="267" max="268" width="12.5703125" style="183" customWidth="1"/>
    <col min="269" max="269" width="14.5703125" style="183" customWidth="1"/>
    <col min="270" max="270" width="3.5703125" style="183" bestFit="1" customWidth="1"/>
    <col min="271" max="271" width="1.85546875" style="183" bestFit="1" customWidth="1"/>
    <col min="272" max="273" width="2.7109375" style="183" bestFit="1" customWidth="1"/>
    <col min="274" max="274" width="3.5703125" style="183" bestFit="1" customWidth="1"/>
    <col min="275" max="275" width="2.7109375" style="183" bestFit="1" customWidth="1"/>
    <col min="276" max="276" width="4.42578125" style="183" bestFit="1" customWidth="1"/>
    <col min="277" max="281" width="9.140625" style="183"/>
    <col min="282" max="293" width="2" style="183" bestFit="1" customWidth="1"/>
    <col min="294" max="512" width="9.140625" style="183"/>
    <col min="513" max="513" width="3.85546875" style="183" customWidth="1"/>
    <col min="514" max="514" width="4.42578125" style="183" customWidth="1"/>
    <col min="515" max="515" width="2.5703125" style="183" customWidth="1"/>
    <col min="516" max="516" width="3.5703125" style="183" customWidth="1"/>
    <col min="517" max="517" width="3" style="183" customWidth="1"/>
    <col min="518" max="518" width="4.28515625" style="183" customWidth="1"/>
    <col min="519" max="519" width="4.140625" style="183" customWidth="1"/>
    <col min="520" max="520" width="5.140625" style="183" customWidth="1"/>
    <col min="521" max="521" width="5.7109375" style="183" customWidth="1"/>
    <col min="522" max="522" width="50.42578125" style="183" customWidth="1"/>
    <col min="523" max="524" width="12.5703125" style="183" customWidth="1"/>
    <col min="525" max="525" width="14.5703125" style="183" customWidth="1"/>
    <col min="526" max="526" width="3.5703125" style="183" bestFit="1" customWidth="1"/>
    <col min="527" max="527" width="1.85546875" style="183" bestFit="1" customWidth="1"/>
    <col min="528" max="529" width="2.7109375" style="183" bestFit="1" customWidth="1"/>
    <col min="530" max="530" width="3.5703125" style="183" bestFit="1" customWidth="1"/>
    <col min="531" max="531" width="2.7109375" style="183" bestFit="1" customWidth="1"/>
    <col min="532" max="532" width="4.42578125" style="183" bestFit="1" customWidth="1"/>
    <col min="533" max="537" width="9.140625" style="183"/>
    <col min="538" max="549" width="2" style="183" bestFit="1" customWidth="1"/>
    <col min="550" max="768" width="9.140625" style="183"/>
    <col min="769" max="769" width="3.85546875" style="183" customWidth="1"/>
    <col min="770" max="770" width="4.42578125" style="183" customWidth="1"/>
    <col min="771" max="771" width="2.5703125" style="183" customWidth="1"/>
    <col min="772" max="772" width="3.5703125" style="183" customWidth="1"/>
    <col min="773" max="773" width="3" style="183" customWidth="1"/>
    <col min="774" max="774" width="4.28515625" style="183" customWidth="1"/>
    <col min="775" max="775" width="4.140625" style="183" customWidth="1"/>
    <col min="776" max="776" width="5.140625" style="183" customWidth="1"/>
    <col min="777" max="777" width="5.7109375" style="183" customWidth="1"/>
    <col min="778" max="778" width="50.42578125" style="183" customWidth="1"/>
    <col min="779" max="780" width="12.5703125" style="183" customWidth="1"/>
    <col min="781" max="781" width="14.5703125" style="183" customWidth="1"/>
    <col min="782" max="782" width="3.5703125" style="183" bestFit="1" customWidth="1"/>
    <col min="783" max="783" width="1.85546875" style="183" bestFit="1" customWidth="1"/>
    <col min="784" max="785" width="2.7109375" style="183" bestFit="1" customWidth="1"/>
    <col min="786" max="786" width="3.5703125" style="183" bestFit="1" customWidth="1"/>
    <col min="787" max="787" width="2.7109375" style="183" bestFit="1" customWidth="1"/>
    <col min="788" max="788" width="4.42578125" style="183" bestFit="1" customWidth="1"/>
    <col min="789" max="793" width="9.140625" style="183"/>
    <col min="794" max="805" width="2" style="183" bestFit="1" customWidth="1"/>
    <col min="806" max="1024" width="9.140625" style="183"/>
    <col min="1025" max="1025" width="3.85546875" style="183" customWidth="1"/>
    <col min="1026" max="1026" width="4.42578125" style="183" customWidth="1"/>
    <col min="1027" max="1027" width="2.5703125" style="183" customWidth="1"/>
    <col min="1028" max="1028" width="3.5703125" style="183" customWidth="1"/>
    <col min="1029" max="1029" width="3" style="183" customWidth="1"/>
    <col min="1030" max="1030" width="4.28515625" style="183" customWidth="1"/>
    <col min="1031" max="1031" width="4.140625" style="183" customWidth="1"/>
    <col min="1032" max="1032" width="5.140625" style="183" customWidth="1"/>
    <col min="1033" max="1033" width="5.7109375" style="183" customWidth="1"/>
    <col min="1034" max="1034" width="50.42578125" style="183" customWidth="1"/>
    <col min="1035" max="1036" width="12.5703125" style="183" customWidth="1"/>
    <col min="1037" max="1037" width="14.5703125" style="183" customWidth="1"/>
    <col min="1038" max="1038" width="3.5703125" style="183" bestFit="1" customWidth="1"/>
    <col min="1039" max="1039" width="1.85546875" style="183" bestFit="1" customWidth="1"/>
    <col min="1040" max="1041" width="2.7109375" style="183" bestFit="1" customWidth="1"/>
    <col min="1042" max="1042" width="3.5703125" style="183" bestFit="1" customWidth="1"/>
    <col min="1043" max="1043" width="2.7109375" style="183" bestFit="1" customWidth="1"/>
    <col min="1044" max="1044" width="4.42578125" style="183" bestFit="1" customWidth="1"/>
    <col min="1045" max="1049" width="9.140625" style="183"/>
    <col min="1050" max="1061" width="2" style="183" bestFit="1" customWidth="1"/>
    <col min="1062" max="1280" width="9.140625" style="183"/>
    <col min="1281" max="1281" width="3.85546875" style="183" customWidth="1"/>
    <col min="1282" max="1282" width="4.42578125" style="183" customWidth="1"/>
    <col min="1283" max="1283" width="2.5703125" style="183" customWidth="1"/>
    <col min="1284" max="1284" width="3.5703125" style="183" customWidth="1"/>
    <col min="1285" max="1285" width="3" style="183" customWidth="1"/>
    <col min="1286" max="1286" width="4.28515625" style="183" customWidth="1"/>
    <col min="1287" max="1287" width="4.140625" style="183" customWidth="1"/>
    <col min="1288" max="1288" width="5.140625" style="183" customWidth="1"/>
    <col min="1289" max="1289" width="5.7109375" style="183" customWidth="1"/>
    <col min="1290" max="1290" width="50.42578125" style="183" customWidth="1"/>
    <col min="1291" max="1292" width="12.5703125" style="183" customWidth="1"/>
    <col min="1293" max="1293" width="14.5703125" style="183" customWidth="1"/>
    <col min="1294" max="1294" width="3.5703125" style="183" bestFit="1" customWidth="1"/>
    <col min="1295" max="1295" width="1.85546875" style="183" bestFit="1" customWidth="1"/>
    <col min="1296" max="1297" width="2.7109375" style="183" bestFit="1" customWidth="1"/>
    <col min="1298" max="1298" width="3.5703125" style="183" bestFit="1" customWidth="1"/>
    <col min="1299" max="1299" width="2.7109375" style="183" bestFit="1" customWidth="1"/>
    <col min="1300" max="1300" width="4.42578125" style="183" bestFit="1" customWidth="1"/>
    <col min="1301" max="1305" width="9.140625" style="183"/>
    <col min="1306" max="1317" width="2" style="183" bestFit="1" customWidth="1"/>
    <col min="1318" max="1536" width="9.140625" style="183"/>
    <col min="1537" max="1537" width="3.85546875" style="183" customWidth="1"/>
    <col min="1538" max="1538" width="4.42578125" style="183" customWidth="1"/>
    <col min="1539" max="1539" width="2.5703125" style="183" customWidth="1"/>
    <col min="1540" max="1540" width="3.5703125" style="183" customWidth="1"/>
    <col min="1541" max="1541" width="3" style="183" customWidth="1"/>
    <col min="1542" max="1542" width="4.28515625" style="183" customWidth="1"/>
    <col min="1543" max="1543" width="4.140625" style="183" customWidth="1"/>
    <col min="1544" max="1544" width="5.140625" style="183" customWidth="1"/>
    <col min="1545" max="1545" width="5.7109375" style="183" customWidth="1"/>
    <col min="1546" max="1546" width="50.42578125" style="183" customWidth="1"/>
    <col min="1547" max="1548" width="12.5703125" style="183" customWidth="1"/>
    <col min="1549" max="1549" width="14.5703125" style="183" customWidth="1"/>
    <col min="1550" max="1550" width="3.5703125" style="183" bestFit="1" customWidth="1"/>
    <col min="1551" max="1551" width="1.85546875" style="183" bestFit="1" customWidth="1"/>
    <col min="1552" max="1553" width="2.7109375" style="183" bestFit="1" customWidth="1"/>
    <col min="1554" max="1554" width="3.5703125" style="183" bestFit="1" customWidth="1"/>
    <col min="1555" max="1555" width="2.7109375" style="183" bestFit="1" customWidth="1"/>
    <col min="1556" max="1556" width="4.42578125" style="183" bestFit="1" customWidth="1"/>
    <col min="1557" max="1561" width="9.140625" style="183"/>
    <col min="1562" max="1573" width="2" style="183" bestFit="1" customWidth="1"/>
    <col min="1574" max="1792" width="9.140625" style="183"/>
    <col min="1793" max="1793" width="3.85546875" style="183" customWidth="1"/>
    <col min="1794" max="1794" width="4.42578125" style="183" customWidth="1"/>
    <col min="1795" max="1795" width="2.5703125" style="183" customWidth="1"/>
    <col min="1796" max="1796" width="3.5703125" style="183" customWidth="1"/>
    <col min="1797" max="1797" width="3" style="183" customWidth="1"/>
    <col min="1798" max="1798" width="4.28515625" style="183" customWidth="1"/>
    <col min="1799" max="1799" width="4.140625" style="183" customWidth="1"/>
    <col min="1800" max="1800" width="5.140625" style="183" customWidth="1"/>
    <col min="1801" max="1801" width="5.7109375" style="183" customWidth="1"/>
    <col min="1802" max="1802" width="50.42578125" style="183" customWidth="1"/>
    <col min="1803" max="1804" width="12.5703125" style="183" customWidth="1"/>
    <col min="1805" max="1805" width="14.5703125" style="183" customWidth="1"/>
    <col min="1806" max="1806" width="3.5703125" style="183" bestFit="1" customWidth="1"/>
    <col min="1807" max="1807" width="1.85546875" style="183" bestFit="1" customWidth="1"/>
    <col min="1808" max="1809" width="2.7109375" style="183" bestFit="1" customWidth="1"/>
    <col min="1810" max="1810" width="3.5703125" style="183" bestFit="1" customWidth="1"/>
    <col min="1811" max="1811" width="2.7109375" style="183" bestFit="1" customWidth="1"/>
    <col min="1812" max="1812" width="4.42578125" style="183" bestFit="1" customWidth="1"/>
    <col min="1813" max="1817" width="9.140625" style="183"/>
    <col min="1818" max="1829" width="2" style="183" bestFit="1" customWidth="1"/>
    <col min="1830" max="2048" width="9.140625" style="183"/>
    <col min="2049" max="2049" width="3.85546875" style="183" customWidth="1"/>
    <col min="2050" max="2050" width="4.42578125" style="183" customWidth="1"/>
    <col min="2051" max="2051" width="2.5703125" style="183" customWidth="1"/>
    <col min="2052" max="2052" width="3.5703125" style="183" customWidth="1"/>
    <col min="2053" max="2053" width="3" style="183" customWidth="1"/>
    <col min="2054" max="2054" width="4.28515625" style="183" customWidth="1"/>
    <col min="2055" max="2055" width="4.140625" style="183" customWidth="1"/>
    <col min="2056" max="2056" width="5.140625" style="183" customWidth="1"/>
    <col min="2057" max="2057" width="5.7109375" style="183" customWidth="1"/>
    <col min="2058" max="2058" width="50.42578125" style="183" customWidth="1"/>
    <col min="2059" max="2060" width="12.5703125" style="183" customWidth="1"/>
    <col min="2061" max="2061" width="14.5703125" style="183" customWidth="1"/>
    <col min="2062" max="2062" width="3.5703125" style="183" bestFit="1" customWidth="1"/>
    <col min="2063" max="2063" width="1.85546875" style="183" bestFit="1" customWidth="1"/>
    <col min="2064" max="2065" width="2.7109375" style="183" bestFit="1" customWidth="1"/>
    <col min="2066" max="2066" width="3.5703125" style="183" bestFit="1" customWidth="1"/>
    <col min="2067" max="2067" width="2.7109375" style="183" bestFit="1" customWidth="1"/>
    <col min="2068" max="2068" width="4.42578125" style="183" bestFit="1" customWidth="1"/>
    <col min="2069" max="2073" width="9.140625" style="183"/>
    <col min="2074" max="2085" width="2" style="183" bestFit="1" customWidth="1"/>
    <col min="2086" max="2304" width="9.140625" style="183"/>
    <col min="2305" max="2305" width="3.85546875" style="183" customWidth="1"/>
    <col min="2306" max="2306" width="4.42578125" style="183" customWidth="1"/>
    <col min="2307" max="2307" width="2.5703125" style="183" customWidth="1"/>
    <col min="2308" max="2308" width="3.5703125" style="183" customWidth="1"/>
    <col min="2309" max="2309" width="3" style="183" customWidth="1"/>
    <col min="2310" max="2310" width="4.28515625" style="183" customWidth="1"/>
    <col min="2311" max="2311" width="4.140625" style="183" customWidth="1"/>
    <col min="2312" max="2312" width="5.140625" style="183" customWidth="1"/>
    <col min="2313" max="2313" width="5.7109375" style="183" customWidth="1"/>
    <col min="2314" max="2314" width="50.42578125" style="183" customWidth="1"/>
    <col min="2315" max="2316" width="12.5703125" style="183" customWidth="1"/>
    <col min="2317" max="2317" width="14.5703125" style="183" customWidth="1"/>
    <col min="2318" max="2318" width="3.5703125" style="183" bestFit="1" customWidth="1"/>
    <col min="2319" max="2319" width="1.85546875" style="183" bestFit="1" customWidth="1"/>
    <col min="2320" max="2321" width="2.7109375" style="183" bestFit="1" customWidth="1"/>
    <col min="2322" max="2322" width="3.5703125" style="183" bestFit="1" customWidth="1"/>
    <col min="2323" max="2323" width="2.7109375" style="183" bestFit="1" customWidth="1"/>
    <col min="2324" max="2324" width="4.42578125" style="183" bestFit="1" customWidth="1"/>
    <col min="2325" max="2329" width="9.140625" style="183"/>
    <col min="2330" max="2341" width="2" style="183" bestFit="1" customWidth="1"/>
    <col min="2342" max="2560" width="9.140625" style="183"/>
    <col min="2561" max="2561" width="3.85546875" style="183" customWidth="1"/>
    <col min="2562" max="2562" width="4.42578125" style="183" customWidth="1"/>
    <col min="2563" max="2563" width="2.5703125" style="183" customWidth="1"/>
    <col min="2564" max="2564" width="3.5703125" style="183" customWidth="1"/>
    <col min="2565" max="2565" width="3" style="183" customWidth="1"/>
    <col min="2566" max="2566" width="4.28515625" style="183" customWidth="1"/>
    <col min="2567" max="2567" width="4.140625" style="183" customWidth="1"/>
    <col min="2568" max="2568" width="5.140625" style="183" customWidth="1"/>
    <col min="2569" max="2569" width="5.7109375" style="183" customWidth="1"/>
    <col min="2570" max="2570" width="50.42578125" style="183" customWidth="1"/>
    <col min="2571" max="2572" width="12.5703125" style="183" customWidth="1"/>
    <col min="2573" max="2573" width="14.5703125" style="183" customWidth="1"/>
    <col min="2574" max="2574" width="3.5703125" style="183" bestFit="1" customWidth="1"/>
    <col min="2575" max="2575" width="1.85546875" style="183" bestFit="1" customWidth="1"/>
    <col min="2576" max="2577" width="2.7109375" style="183" bestFit="1" customWidth="1"/>
    <col min="2578" max="2578" width="3.5703125" style="183" bestFit="1" customWidth="1"/>
    <col min="2579" max="2579" width="2.7109375" style="183" bestFit="1" customWidth="1"/>
    <col min="2580" max="2580" width="4.42578125" style="183" bestFit="1" customWidth="1"/>
    <col min="2581" max="2585" width="9.140625" style="183"/>
    <col min="2586" max="2597" width="2" style="183" bestFit="1" customWidth="1"/>
    <col min="2598" max="2816" width="9.140625" style="183"/>
    <col min="2817" max="2817" width="3.85546875" style="183" customWidth="1"/>
    <col min="2818" max="2818" width="4.42578125" style="183" customWidth="1"/>
    <col min="2819" max="2819" width="2.5703125" style="183" customWidth="1"/>
    <col min="2820" max="2820" width="3.5703125" style="183" customWidth="1"/>
    <col min="2821" max="2821" width="3" style="183" customWidth="1"/>
    <col min="2822" max="2822" width="4.28515625" style="183" customWidth="1"/>
    <col min="2823" max="2823" width="4.140625" style="183" customWidth="1"/>
    <col min="2824" max="2824" width="5.140625" style="183" customWidth="1"/>
    <col min="2825" max="2825" width="5.7109375" style="183" customWidth="1"/>
    <col min="2826" max="2826" width="50.42578125" style="183" customWidth="1"/>
    <col min="2827" max="2828" width="12.5703125" style="183" customWidth="1"/>
    <col min="2829" max="2829" width="14.5703125" style="183" customWidth="1"/>
    <col min="2830" max="2830" width="3.5703125" style="183" bestFit="1" customWidth="1"/>
    <col min="2831" max="2831" width="1.85546875" style="183" bestFit="1" customWidth="1"/>
    <col min="2832" max="2833" width="2.7109375" style="183" bestFit="1" customWidth="1"/>
    <col min="2834" max="2834" width="3.5703125" style="183" bestFit="1" customWidth="1"/>
    <col min="2835" max="2835" width="2.7109375" style="183" bestFit="1" customWidth="1"/>
    <col min="2836" max="2836" width="4.42578125" style="183" bestFit="1" customWidth="1"/>
    <col min="2837" max="2841" width="9.140625" style="183"/>
    <col min="2842" max="2853" width="2" style="183" bestFit="1" customWidth="1"/>
    <col min="2854" max="3072" width="9.140625" style="183"/>
    <col min="3073" max="3073" width="3.85546875" style="183" customWidth="1"/>
    <col min="3074" max="3074" width="4.42578125" style="183" customWidth="1"/>
    <col min="3075" max="3075" width="2.5703125" style="183" customWidth="1"/>
    <col min="3076" max="3076" width="3.5703125" style="183" customWidth="1"/>
    <col min="3077" max="3077" width="3" style="183" customWidth="1"/>
    <col min="3078" max="3078" width="4.28515625" style="183" customWidth="1"/>
    <col min="3079" max="3079" width="4.140625" style="183" customWidth="1"/>
    <col min="3080" max="3080" width="5.140625" style="183" customWidth="1"/>
    <col min="3081" max="3081" width="5.7109375" style="183" customWidth="1"/>
    <col min="3082" max="3082" width="50.42578125" style="183" customWidth="1"/>
    <col min="3083" max="3084" width="12.5703125" style="183" customWidth="1"/>
    <col min="3085" max="3085" width="14.5703125" style="183" customWidth="1"/>
    <col min="3086" max="3086" width="3.5703125" style="183" bestFit="1" customWidth="1"/>
    <col min="3087" max="3087" width="1.85546875" style="183" bestFit="1" customWidth="1"/>
    <col min="3088" max="3089" width="2.7109375" style="183" bestFit="1" customWidth="1"/>
    <col min="3090" max="3090" width="3.5703125" style="183" bestFit="1" customWidth="1"/>
    <col min="3091" max="3091" width="2.7109375" style="183" bestFit="1" customWidth="1"/>
    <col min="3092" max="3092" width="4.42578125" style="183" bestFit="1" customWidth="1"/>
    <col min="3093" max="3097" width="9.140625" style="183"/>
    <col min="3098" max="3109" width="2" style="183" bestFit="1" customWidth="1"/>
    <col min="3110" max="3328" width="9.140625" style="183"/>
    <col min="3329" max="3329" width="3.85546875" style="183" customWidth="1"/>
    <col min="3330" max="3330" width="4.42578125" style="183" customWidth="1"/>
    <col min="3331" max="3331" width="2.5703125" style="183" customWidth="1"/>
    <col min="3332" max="3332" width="3.5703125" style="183" customWidth="1"/>
    <col min="3333" max="3333" width="3" style="183" customWidth="1"/>
    <col min="3334" max="3334" width="4.28515625" style="183" customWidth="1"/>
    <col min="3335" max="3335" width="4.140625" style="183" customWidth="1"/>
    <col min="3336" max="3336" width="5.140625" style="183" customWidth="1"/>
    <col min="3337" max="3337" width="5.7109375" style="183" customWidth="1"/>
    <col min="3338" max="3338" width="50.42578125" style="183" customWidth="1"/>
    <col min="3339" max="3340" width="12.5703125" style="183" customWidth="1"/>
    <col min="3341" max="3341" width="14.5703125" style="183" customWidth="1"/>
    <col min="3342" max="3342" width="3.5703125" style="183" bestFit="1" customWidth="1"/>
    <col min="3343" max="3343" width="1.85546875" style="183" bestFit="1" customWidth="1"/>
    <col min="3344" max="3345" width="2.7109375" style="183" bestFit="1" customWidth="1"/>
    <col min="3346" max="3346" width="3.5703125" style="183" bestFit="1" customWidth="1"/>
    <col min="3347" max="3347" width="2.7109375" style="183" bestFit="1" customWidth="1"/>
    <col min="3348" max="3348" width="4.42578125" style="183" bestFit="1" customWidth="1"/>
    <col min="3349" max="3353" width="9.140625" style="183"/>
    <col min="3354" max="3365" width="2" style="183" bestFit="1" customWidth="1"/>
    <col min="3366" max="3584" width="9.140625" style="183"/>
    <col min="3585" max="3585" width="3.85546875" style="183" customWidth="1"/>
    <col min="3586" max="3586" width="4.42578125" style="183" customWidth="1"/>
    <col min="3587" max="3587" width="2.5703125" style="183" customWidth="1"/>
    <col min="3588" max="3588" width="3.5703125" style="183" customWidth="1"/>
    <col min="3589" max="3589" width="3" style="183" customWidth="1"/>
    <col min="3590" max="3590" width="4.28515625" style="183" customWidth="1"/>
    <col min="3591" max="3591" width="4.140625" style="183" customWidth="1"/>
    <col min="3592" max="3592" width="5.140625" style="183" customWidth="1"/>
    <col min="3593" max="3593" width="5.7109375" style="183" customWidth="1"/>
    <col min="3594" max="3594" width="50.42578125" style="183" customWidth="1"/>
    <col min="3595" max="3596" width="12.5703125" style="183" customWidth="1"/>
    <col min="3597" max="3597" width="14.5703125" style="183" customWidth="1"/>
    <col min="3598" max="3598" width="3.5703125" style="183" bestFit="1" customWidth="1"/>
    <col min="3599" max="3599" width="1.85546875" style="183" bestFit="1" customWidth="1"/>
    <col min="3600" max="3601" width="2.7109375" style="183" bestFit="1" customWidth="1"/>
    <col min="3602" max="3602" width="3.5703125" style="183" bestFit="1" customWidth="1"/>
    <col min="3603" max="3603" width="2.7109375" style="183" bestFit="1" customWidth="1"/>
    <col min="3604" max="3604" width="4.42578125" style="183" bestFit="1" customWidth="1"/>
    <col min="3605" max="3609" width="9.140625" style="183"/>
    <col min="3610" max="3621" width="2" style="183" bestFit="1" customWidth="1"/>
    <col min="3622" max="3840" width="9.140625" style="183"/>
    <col min="3841" max="3841" width="3.85546875" style="183" customWidth="1"/>
    <col min="3842" max="3842" width="4.42578125" style="183" customWidth="1"/>
    <col min="3843" max="3843" width="2.5703125" style="183" customWidth="1"/>
    <col min="3844" max="3844" width="3.5703125" style="183" customWidth="1"/>
    <col min="3845" max="3845" width="3" style="183" customWidth="1"/>
    <col min="3846" max="3846" width="4.28515625" style="183" customWidth="1"/>
    <col min="3847" max="3847" width="4.140625" style="183" customWidth="1"/>
    <col min="3848" max="3848" width="5.140625" style="183" customWidth="1"/>
    <col min="3849" max="3849" width="5.7109375" style="183" customWidth="1"/>
    <col min="3850" max="3850" width="50.42578125" style="183" customWidth="1"/>
    <col min="3851" max="3852" width="12.5703125" style="183" customWidth="1"/>
    <col min="3853" max="3853" width="14.5703125" style="183" customWidth="1"/>
    <col min="3854" max="3854" width="3.5703125" style="183" bestFit="1" customWidth="1"/>
    <col min="3855" max="3855" width="1.85546875" style="183" bestFit="1" customWidth="1"/>
    <col min="3856" max="3857" width="2.7109375" style="183" bestFit="1" customWidth="1"/>
    <col min="3858" max="3858" width="3.5703125" style="183" bestFit="1" customWidth="1"/>
    <col min="3859" max="3859" width="2.7109375" style="183" bestFit="1" customWidth="1"/>
    <col min="3860" max="3860" width="4.42578125" style="183" bestFit="1" customWidth="1"/>
    <col min="3861" max="3865" width="9.140625" style="183"/>
    <col min="3866" max="3877" width="2" style="183" bestFit="1" customWidth="1"/>
    <col min="3878" max="4096" width="9.140625" style="183"/>
    <col min="4097" max="4097" width="3.85546875" style="183" customWidth="1"/>
    <col min="4098" max="4098" width="4.42578125" style="183" customWidth="1"/>
    <col min="4099" max="4099" width="2.5703125" style="183" customWidth="1"/>
    <col min="4100" max="4100" width="3.5703125" style="183" customWidth="1"/>
    <col min="4101" max="4101" width="3" style="183" customWidth="1"/>
    <col min="4102" max="4102" width="4.28515625" style="183" customWidth="1"/>
    <col min="4103" max="4103" width="4.140625" style="183" customWidth="1"/>
    <col min="4104" max="4104" width="5.140625" style="183" customWidth="1"/>
    <col min="4105" max="4105" width="5.7109375" style="183" customWidth="1"/>
    <col min="4106" max="4106" width="50.42578125" style="183" customWidth="1"/>
    <col min="4107" max="4108" width="12.5703125" style="183" customWidth="1"/>
    <col min="4109" max="4109" width="14.5703125" style="183" customWidth="1"/>
    <col min="4110" max="4110" width="3.5703125" style="183" bestFit="1" customWidth="1"/>
    <col min="4111" max="4111" width="1.85546875" style="183" bestFit="1" customWidth="1"/>
    <col min="4112" max="4113" width="2.7109375" style="183" bestFit="1" customWidth="1"/>
    <col min="4114" max="4114" width="3.5703125" style="183" bestFit="1" customWidth="1"/>
    <col min="4115" max="4115" width="2.7109375" style="183" bestFit="1" customWidth="1"/>
    <col min="4116" max="4116" width="4.42578125" style="183" bestFit="1" customWidth="1"/>
    <col min="4117" max="4121" width="9.140625" style="183"/>
    <col min="4122" max="4133" width="2" style="183" bestFit="1" customWidth="1"/>
    <col min="4134" max="4352" width="9.140625" style="183"/>
    <col min="4353" max="4353" width="3.85546875" style="183" customWidth="1"/>
    <col min="4354" max="4354" width="4.42578125" style="183" customWidth="1"/>
    <col min="4355" max="4355" width="2.5703125" style="183" customWidth="1"/>
    <col min="4356" max="4356" width="3.5703125" style="183" customWidth="1"/>
    <col min="4357" max="4357" width="3" style="183" customWidth="1"/>
    <col min="4358" max="4358" width="4.28515625" style="183" customWidth="1"/>
    <col min="4359" max="4359" width="4.140625" style="183" customWidth="1"/>
    <col min="4360" max="4360" width="5.140625" style="183" customWidth="1"/>
    <col min="4361" max="4361" width="5.7109375" style="183" customWidth="1"/>
    <col min="4362" max="4362" width="50.42578125" style="183" customWidth="1"/>
    <col min="4363" max="4364" width="12.5703125" style="183" customWidth="1"/>
    <col min="4365" max="4365" width="14.5703125" style="183" customWidth="1"/>
    <col min="4366" max="4366" width="3.5703125" style="183" bestFit="1" customWidth="1"/>
    <col min="4367" max="4367" width="1.85546875" style="183" bestFit="1" customWidth="1"/>
    <col min="4368" max="4369" width="2.7109375" style="183" bestFit="1" customWidth="1"/>
    <col min="4370" max="4370" width="3.5703125" style="183" bestFit="1" customWidth="1"/>
    <col min="4371" max="4371" width="2.7109375" style="183" bestFit="1" customWidth="1"/>
    <col min="4372" max="4372" width="4.42578125" style="183" bestFit="1" customWidth="1"/>
    <col min="4373" max="4377" width="9.140625" style="183"/>
    <col min="4378" max="4389" width="2" style="183" bestFit="1" customWidth="1"/>
    <col min="4390" max="4608" width="9.140625" style="183"/>
    <col min="4609" max="4609" width="3.85546875" style="183" customWidth="1"/>
    <col min="4610" max="4610" width="4.42578125" style="183" customWidth="1"/>
    <col min="4611" max="4611" width="2.5703125" style="183" customWidth="1"/>
    <col min="4612" max="4612" width="3.5703125" style="183" customWidth="1"/>
    <col min="4613" max="4613" width="3" style="183" customWidth="1"/>
    <col min="4614" max="4614" width="4.28515625" style="183" customWidth="1"/>
    <col min="4615" max="4615" width="4.140625" style="183" customWidth="1"/>
    <col min="4616" max="4616" width="5.140625" style="183" customWidth="1"/>
    <col min="4617" max="4617" width="5.7109375" style="183" customWidth="1"/>
    <col min="4618" max="4618" width="50.42578125" style="183" customWidth="1"/>
    <col min="4619" max="4620" width="12.5703125" style="183" customWidth="1"/>
    <col min="4621" max="4621" width="14.5703125" style="183" customWidth="1"/>
    <col min="4622" max="4622" width="3.5703125" style="183" bestFit="1" customWidth="1"/>
    <col min="4623" max="4623" width="1.85546875" style="183" bestFit="1" customWidth="1"/>
    <col min="4624" max="4625" width="2.7109375" style="183" bestFit="1" customWidth="1"/>
    <col min="4626" max="4626" width="3.5703125" style="183" bestFit="1" customWidth="1"/>
    <col min="4627" max="4627" width="2.7109375" style="183" bestFit="1" customWidth="1"/>
    <col min="4628" max="4628" width="4.42578125" style="183" bestFit="1" customWidth="1"/>
    <col min="4629" max="4633" width="9.140625" style="183"/>
    <col min="4634" max="4645" width="2" style="183" bestFit="1" customWidth="1"/>
    <col min="4646" max="4864" width="9.140625" style="183"/>
    <col min="4865" max="4865" width="3.85546875" style="183" customWidth="1"/>
    <col min="4866" max="4866" width="4.42578125" style="183" customWidth="1"/>
    <col min="4867" max="4867" width="2.5703125" style="183" customWidth="1"/>
    <col min="4868" max="4868" width="3.5703125" style="183" customWidth="1"/>
    <col min="4869" max="4869" width="3" style="183" customWidth="1"/>
    <col min="4870" max="4870" width="4.28515625" style="183" customWidth="1"/>
    <col min="4871" max="4871" width="4.140625" style="183" customWidth="1"/>
    <col min="4872" max="4872" width="5.140625" style="183" customWidth="1"/>
    <col min="4873" max="4873" width="5.7109375" style="183" customWidth="1"/>
    <col min="4874" max="4874" width="50.42578125" style="183" customWidth="1"/>
    <col min="4875" max="4876" width="12.5703125" style="183" customWidth="1"/>
    <col min="4877" max="4877" width="14.5703125" style="183" customWidth="1"/>
    <col min="4878" max="4878" width="3.5703125" style="183" bestFit="1" customWidth="1"/>
    <col min="4879" max="4879" width="1.85546875" style="183" bestFit="1" customWidth="1"/>
    <col min="4880" max="4881" width="2.7109375" style="183" bestFit="1" customWidth="1"/>
    <col min="4882" max="4882" width="3.5703125" style="183" bestFit="1" customWidth="1"/>
    <col min="4883" max="4883" width="2.7109375" style="183" bestFit="1" customWidth="1"/>
    <col min="4884" max="4884" width="4.42578125" style="183" bestFit="1" customWidth="1"/>
    <col min="4885" max="4889" width="9.140625" style="183"/>
    <col min="4890" max="4901" width="2" style="183" bestFit="1" customWidth="1"/>
    <col min="4902" max="5120" width="9.140625" style="183"/>
    <col min="5121" max="5121" width="3.85546875" style="183" customWidth="1"/>
    <col min="5122" max="5122" width="4.42578125" style="183" customWidth="1"/>
    <col min="5123" max="5123" width="2.5703125" style="183" customWidth="1"/>
    <col min="5124" max="5124" width="3.5703125" style="183" customWidth="1"/>
    <col min="5125" max="5125" width="3" style="183" customWidth="1"/>
    <col min="5126" max="5126" width="4.28515625" style="183" customWidth="1"/>
    <col min="5127" max="5127" width="4.140625" style="183" customWidth="1"/>
    <col min="5128" max="5128" width="5.140625" style="183" customWidth="1"/>
    <col min="5129" max="5129" width="5.7109375" style="183" customWidth="1"/>
    <col min="5130" max="5130" width="50.42578125" style="183" customWidth="1"/>
    <col min="5131" max="5132" width="12.5703125" style="183" customWidth="1"/>
    <col min="5133" max="5133" width="14.5703125" style="183" customWidth="1"/>
    <col min="5134" max="5134" width="3.5703125" style="183" bestFit="1" customWidth="1"/>
    <col min="5135" max="5135" width="1.85546875" style="183" bestFit="1" customWidth="1"/>
    <col min="5136" max="5137" width="2.7109375" style="183" bestFit="1" customWidth="1"/>
    <col min="5138" max="5138" width="3.5703125" style="183" bestFit="1" customWidth="1"/>
    <col min="5139" max="5139" width="2.7109375" style="183" bestFit="1" customWidth="1"/>
    <col min="5140" max="5140" width="4.42578125" style="183" bestFit="1" customWidth="1"/>
    <col min="5141" max="5145" width="9.140625" style="183"/>
    <col min="5146" max="5157" width="2" style="183" bestFit="1" customWidth="1"/>
    <col min="5158" max="5376" width="9.140625" style="183"/>
    <col min="5377" max="5377" width="3.85546875" style="183" customWidth="1"/>
    <col min="5378" max="5378" width="4.42578125" style="183" customWidth="1"/>
    <col min="5379" max="5379" width="2.5703125" style="183" customWidth="1"/>
    <col min="5380" max="5380" width="3.5703125" style="183" customWidth="1"/>
    <col min="5381" max="5381" width="3" style="183" customWidth="1"/>
    <col min="5382" max="5382" width="4.28515625" style="183" customWidth="1"/>
    <col min="5383" max="5383" width="4.140625" style="183" customWidth="1"/>
    <col min="5384" max="5384" width="5.140625" style="183" customWidth="1"/>
    <col min="5385" max="5385" width="5.7109375" style="183" customWidth="1"/>
    <col min="5386" max="5386" width="50.42578125" style="183" customWidth="1"/>
    <col min="5387" max="5388" width="12.5703125" style="183" customWidth="1"/>
    <col min="5389" max="5389" width="14.5703125" style="183" customWidth="1"/>
    <col min="5390" max="5390" width="3.5703125" style="183" bestFit="1" customWidth="1"/>
    <col min="5391" max="5391" width="1.85546875" style="183" bestFit="1" customWidth="1"/>
    <col min="5392" max="5393" width="2.7109375" style="183" bestFit="1" customWidth="1"/>
    <col min="5394" max="5394" width="3.5703125" style="183" bestFit="1" customWidth="1"/>
    <col min="5395" max="5395" width="2.7109375" style="183" bestFit="1" customWidth="1"/>
    <col min="5396" max="5396" width="4.42578125" style="183" bestFit="1" customWidth="1"/>
    <col min="5397" max="5401" width="9.140625" style="183"/>
    <col min="5402" max="5413" width="2" style="183" bestFit="1" customWidth="1"/>
    <col min="5414" max="5632" width="9.140625" style="183"/>
    <col min="5633" max="5633" width="3.85546875" style="183" customWidth="1"/>
    <col min="5634" max="5634" width="4.42578125" style="183" customWidth="1"/>
    <col min="5635" max="5635" width="2.5703125" style="183" customWidth="1"/>
    <col min="5636" max="5636" width="3.5703125" style="183" customWidth="1"/>
    <col min="5637" max="5637" width="3" style="183" customWidth="1"/>
    <col min="5638" max="5638" width="4.28515625" style="183" customWidth="1"/>
    <col min="5639" max="5639" width="4.140625" style="183" customWidth="1"/>
    <col min="5640" max="5640" width="5.140625" style="183" customWidth="1"/>
    <col min="5641" max="5641" width="5.7109375" style="183" customWidth="1"/>
    <col min="5642" max="5642" width="50.42578125" style="183" customWidth="1"/>
    <col min="5643" max="5644" width="12.5703125" style="183" customWidth="1"/>
    <col min="5645" max="5645" width="14.5703125" style="183" customWidth="1"/>
    <col min="5646" max="5646" width="3.5703125" style="183" bestFit="1" customWidth="1"/>
    <col min="5647" max="5647" width="1.85546875" style="183" bestFit="1" customWidth="1"/>
    <col min="5648" max="5649" width="2.7109375" style="183" bestFit="1" customWidth="1"/>
    <col min="5650" max="5650" width="3.5703125" style="183" bestFit="1" customWidth="1"/>
    <col min="5651" max="5651" width="2.7109375" style="183" bestFit="1" customWidth="1"/>
    <col min="5652" max="5652" width="4.42578125" style="183" bestFit="1" customWidth="1"/>
    <col min="5653" max="5657" width="9.140625" style="183"/>
    <col min="5658" max="5669" width="2" style="183" bestFit="1" customWidth="1"/>
    <col min="5670" max="5888" width="9.140625" style="183"/>
    <col min="5889" max="5889" width="3.85546875" style="183" customWidth="1"/>
    <col min="5890" max="5890" width="4.42578125" style="183" customWidth="1"/>
    <col min="5891" max="5891" width="2.5703125" style="183" customWidth="1"/>
    <col min="5892" max="5892" width="3.5703125" style="183" customWidth="1"/>
    <col min="5893" max="5893" width="3" style="183" customWidth="1"/>
    <col min="5894" max="5894" width="4.28515625" style="183" customWidth="1"/>
    <col min="5895" max="5895" width="4.140625" style="183" customWidth="1"/>
    <col min="5896" max="5896" width="5.140625" style="183" customWidth="1"/>
    <col min="5897" max="5897" width="5.7109375" style="183" customWidth="1"/>
    <col min="5898" max="5898" width="50.42578125" style="183" customWidth="1"/>
    <col min="5899" max="5900" width="12.5703125" style="183" customWidth="1"/>
    <col min="5901" max="5901" width="14.5703125" style="183" customWidth="1"/>
    <col min="5902" max="5902" width="3.5703125" style="183" bestFit="1" customWidth="1"/>
    <col min="5903" max="5903" width="1.85546875" style="183" bestFit="1" customWidth="1"/>
    <col min="5904" max="5905" width="2.7109375" style="183" bestFit="1" customWidth="1"/>
    <col min="5906" max="5906" width="3.5703125" style="183" bestFit="1" customWidth="1"/>
    <col min="5907" max="5907" width="2.7109375" style="183" bestFit="1" customWidth="1"/>
    <col min="5908" max="5908" width="4.42578125" style="183" bestFit="1" customWidth="1"/>
    <col min="5909" max="5913" width="9.140625" style="183"/>
    <col min="5914" max="5925" width="2" style="183" bestFit="1" customWidth="1"/>
    <col min="5926" max="6144" width="9.140625" style="183"/>
    <col min="6145" max="6145" width="3.85546875" style="183" customWidth="1"/>
    <col min="6146" max="6146" width="4.42578125" style="183" customWidth="1"/>
    <col min="6147" max="6147" width="2.5703125" style="183" customWidth="1"/>
    <col min="6148" max="6148" width="3.5703125" style="183" customWidth="1"/>
    <col min="6149" max="6149" width="3" style="183" customWidth="1"/>
    <col min="6150" max="6150" width="4.28515625" style="183" customWidth="1"/>
    <col min="6151" max="6151" width="4.140625" style="183" customWidth="1"/>
    <col min="6152" max="6152" width="5.140625" style="183" customWidth="1"/>
    <col min="6153" max="6153" width="5.7109375" style="183" customWidth="1"/>
    <col min="6154" max="6154" width="50.42578125" style="183" customWidth="1"/>
    <col min="6155" max="6156" width="12.5703125" style="183" customWidth="1"/>
    <col min="6157" max="6157" width="14.5703125" style="183" customWidth="1"/>
    <col min="6158" max="6158" width="3.5703125" style="183" bestFit="1" customWidth="1"/>
    <col min="6159" max="6159" width="1.85546875" style="183" bestFit="1" customWidth="1"/>
    <col min="6160" max="6161" width="2.7109375" style="183" bestFit="1" customWidth="1"/>
    <col min="6162" max="6162" width="3.5703125" style="183" bestFit="1" customWidth="1"/>
    <col min="6163" max="6163" width="2.7109375" style="183" bestFit="1" customWidth="1"/>
    <col min="6164" max="6164" width="4.42578125" style="183" bestFit="1" customWidth="1"/>
    <col min="6165" max="6169" width="9.140625" style="183"/>
    <col min="6170" max="6181" width="2" style="183" bestFit="1" customWidth="1"/>
    <col min="6182" max="6400" width="9.140625" style="183"/>
    <col min="6401" max="6401" width="3.85546875" style="183" customWidth="1"/>
    <col min="6402" max="6402" width="4.42578125" style="183" customWidth="1"/>
    <col min="6403" max="6403" width="2.5703125" style="183" customWidth="1"/>
    <col min="6404" max="6404" width="3.5703125" style="183" customWidth="1"/>
    <col min="6405" max="6405" width="3" style="183" customWidth="1"/>
    <col min="6406" max="6406" width="4.28515625" style="183" customWidth="1"/>
    <col min="6407" max="6407" width="4.140625" style="183" customWidth="1"/>
    <col min="6408" max="6408" width="5.140625" style="183" customWidth="1"/>
    <col min="6409" max="6409" width="5.7109375" style="183" customWidth="1"/>
    <col min="6410" max="6410" width="50.42578125" style="183" customWidth="1"/>
    <col min="6411" max="6412" width="12.5703125" style="183" customWidth="1"/>
    <col min="6413" max="6413" width="14.5703125" style="183" customWidth="1"/>
    <col min="6414" max="6414" width="3.5703125" style="183" bestFit="1" customWidth="1"/>
    <col min="6415" max="6415" width="1.85546875" style="183" bestFit="1" customWidth="1"/>
    <col min="6416" max="6417" width="2.7109375" style="183" bestFit="1" customWidth="1"/>
    <col min="6418" max="6418" width="3.5703125" style="183" bestFit="1" customWidth="1"/>
    <col min="6419" max="6419" width="2.7109375" style="183" bestFit="1" customWidth="1"/>
    <col min="6420" max="6420" width="4.42578125" style="183" bestFit="1" customWidth="1"/>
    <col min="6421" max="6425" width="9.140625" style="183"/>
    <col min="6426" max="6437" width="2" style="183" bestFit="1" customWidth="1"/>
    <col min="6438" max="6656" width="9.140625" style="183"/>
    <col min="6657" max="6657" width="3.85546875" style="183" customWidth="1"/>
    <col min="6658" max="6658" width="4.42578125" style="183" customWidth="1"/>
    <col min="6659" max="6659" width="2.5703125" style="183" customWidth="1"/>
    <col min="6660" max="6660" width="3.5703125" style="183" customWidth="1"/>
    <col min="6661" max="6661" width="3" style="183" customWidth="1"/>
    <col min="6662" max="6662" width="4.28515625" style="183" customWidth="1"/>
    <col min="6663" max="6663" width="4.140625" style="183" customWidth="1"/>
    <col min="6664" max="6664" width="5.140625" style="183" customWidth="1"/>
    <col min="6665" max="6665" width="5.7109375" style="183" customWidth="1"/>
    <col min="6666" max="6666" width="50.42578125" style="183" customWidth="1"/>
    <col min="6667" max="6668" width="12.5703125" style="183" customWidth="1"/>
    <col min="6669" max="6669" width="14.5703125" style="183" customWidth="1"/>
    <col min="6670" max="6670" width="3.5703125" style="183" bestFit="1" customWidth="1"/>
    <col min="6671" max="6671" width="1.85546875" style="183" bestFit="1" customWidth="1"/>
    <col min="6672" max="6673" width="2.7109375" style="183" bestFit="1" customWidth="1"/>
    <col min="6674" max="6674" width="3.5703125" style="183" bestFit="1" customWidth="1"/>
    <col min="6675" max="6675" width="2.7109375" style="183" bestFit="1" customWidth="1"/>
    <col min="6676" max="6676" width="4.42578125" style="183" bestFit="1" customWidth="1"/>
    <col min="6677" max="6681" width="9.140625" style="183"/>
    <col min="6682" max="6693" width="2" style="183" bestFit="1" customWidth="1"/>
    <col min="6694" max="6912" width="9.140625" style="183"/>
    <col min="6913" max="6913" width="3.85546875" style="183" customWidth="1"/>
    <col min="6914" max="6914" width="4.42578125" style="183" customWidth="1"/>
    <col min="6915" max="6915" width="2.5703125" style="183" customWidth="1"/>
    <col min="6916" max="6916" width="3.5703125" style="183" customWidth="1"/>
    <col min="6917" max="6917" width="3" style="183" customWidth="1"/>
    <col min="6918" max="6918" width="4.28515625" style="183" customWidth="1"/>
    <col min="6919" max="6919" width="4.140625" style="183" customWidth="1"/>
    <col min="6920" max="6920" width="5.140625" style="183" customWidth="1"/>
    <col min="6921" max="6921" width="5.7109375" style="183" customWidth="1"/>
    <col min="6922" max="6922" width="50.42578125" style="183" customWidth="1"/>
    <col min="6923" max="6924" width="12.5703125" style="183" customWidth="1"/>
    <col min="6925" max="6925" width="14.5703125" style="183" customWidth="1"/>
    <col min="6926" max="6926" width="3.5703125" style="183" bestFit="1" customWidth="1"/>
    <col min="6927" max="6927" width="1.85546875" style="183" bestFit="1" customWidth="1"/>
    <col min="6928" max="6929" width="2.7109375" style="183" bestFit="1" customWidth="1"/>
    <col min="6930" max="6930" width="3.5703125" style="183" bestFit="1" customWidth="1"/>
    <col min="6931" max="6931" width="2.7109375" style="183" bestFit="1" customWidth="1"/>
    <col min="6932" max="6932" width="4.42578125" style="183" bestFit="1" customWidth="1"/>
    <col min="6933" max="6937" width="9.140625" style="183"/>
    <col min="6938" max="6949" width="2" style="183" bestFit="1" customWidth="1"/>
    <col min="6950" max="7168" width="9.140625" style="183"/>
    <col min="7169" max="7169" width="3.85546875" style="183" customWidth="1"/>
    <col min="7170" max="7170" width="4.42578125" style="183" customWidth="1"/>
    <col min="7171" max="7171" width="2.5703125" style="183" customWidth="1"/>
    <col min="7172" max="7172" width="3.5703125" style="183" customWidth="1"/>
    <col min="7173" max="7173" width="3" style="183" customWidth="1"/>
    <col min="7174" max="7174" width="4.28515625" style="183" customWidth="1"/>
    <col min="7175" max="7175" width="4.140625" style="183" customWidth="1"/>
    <col min="7176" max="7176" width="5.140625" style="183" customWidth="1"/>
    <col min="7177" max="7177" width="5.7109375" style="183" customWidth="1"/>
    <col min="7178" max="7178" width="50.42578125" style="183" customWidth="1"/>
    <col min="7179" max="7180" width="12.5703125" style="183" customWidth="1"/>
    <col min="7181" max="7181" width="14.5703125" style="183" customWidth="1"/>
    <col min="7182" max="7182" width="3.5703125" style="183" bestFit="1" customWidth="1"/>
    <col min="7183" max="7183" width="1.85546875" style="183" bestFit="1" customWidth="1"/>
    <col min="7184" max="7185" width="2.7109375" style="183" bestFit="1" customWidth="1"/>
    <col min="7186" max="7186" width="3.5703125" style="183" bestFit="1" customWidth="1"/>
    <col min="7187" max="7187" width="2.7109375" style="183" bestFit="1" customWidth="1"/>
    <col min="7188" max="7188" width="4.42578125" style="183" bestFit="1" customWidth="1"/>
    <col min="7189" max="7193" width="9.140625" style="183"/>
    <col min="7194" max="7205" width="2" style="183" bestFit="1" customWidth="1"/>
    <col min="7206" max="7424" width="9.140625" style="183"/>
    <col min="7425" max="7425" width="3.85546875" style="183" customWidth="1"/>
    <col min="7426" max="7426" width="4.42578125" style="183" customWidth="1"/>
    <col min="7427" max="7427" width="2.5703125" style="183" customWidth="1"/>
    <col min="7428" max="7428" width="3.5703125" style="183" customWidth="1"/>
    <col min="7429" max="7429" width="3" style="183" customWidth="1"/>
    <col min="7430" max="7430" width="4.28515625" style="183" customWidth="1"/>
    <col min="7431" max="7431" width="4.140625" style="183" customWidth="1"/>
    <col min="7432" max="7432" width="5.140625" style="183" customWidth="1"/>
    <col min="7433" max="7433" width="5.7109375" style="183" customWidth="1"/>
    <col min="7434" max="7434" width="50.42578125" style="183" customWidth="1"/>
    <col min="7435" max="7436" width="12.5703125" style="183" customWidth="1"/>
    <col min="7437" max="7437" width="14.5703125" style="183" customWidth="1"/>
    <col min="7438" max="7438" width="3.5703125" style="183" bestFit="1" customWidth="1"/>
    <col min="7439" max="7439" width="1.85546875" style="183" bestFit="1" customWidth="1"/>
    <col min="7440" max="7441" width="2.7109375" style="183" bestFit="1" customWidth="1"/>
    <col min="7442" max="7442" width="3.5703125" style="183" bestFit="1" customWidth="1"/>
    <col min="7443" max="7443" width="2.7109375" style="183" bestFit="1" customWidth="1"/>
    <col min="7444" max="7444" width="4.42578125" style="183" bestFit="1" customWidth="1"/>
    <col min="7445" max="7449" width="9.140625" style="183"/>
    <col min="7450" max="7461" width="2" style="183" bestFit="1" customWidth="1"/>
    <col min="7462" max="7680" width="9.140625" style="183"/>
    <col min="7681" max="7681" width="3.85546875" style="183" customWidth="1"/>
    <col min="7682" max="7682" width="4.42578125" style="183" customWidth="1"/>
    <col min="7683" max="7683" width="2.5703125" style="183" customWidth="1"/>
    <col min="7684" max="7684" width="3.5703125" style="183" customWidth="1"/>
    <col min="7685" max="7685" width="3" style="183" customWidth="1"/>
    <col min="7686" max="7686" width="4.28515625" style="183" customWidth="1"/>
    <col min="7687" max="7687" width="4.140625" style="183" customWidth="1"/>
    <col min="7688" max="7688" width="5.140625" style="183" customWidth="1"/>
    <col min="7689" max="7689" width="5.7109375" style="183" customWidth="1"/>
    <col min="7690" max="7690" width="50.42578125" style="183" customWidth="1"/>
    <col min="7691" max="7692" width="12.5703125" style="183" customWidth="1"/>
    <col min="7693" max="7693" width="14.5703125" style="183" customWidth="1"/>
    <col min="7694" max="7694" width="3.5703125" style="183" bestFit="1" customWidth="1"/>
    <col min="7695" max="7695" width="1.85546875" style="183" bestFit="1" customWidth="1"/>
    <col min="7696" max="7697" width="2.7109375" style="183" bestFit="1" customWidth="1"/>
    <col min="7698" max="7698" width="3.5703125" style="183" bestFit="1" customWidth="1"/>
    <col min="7699" max="7699" width="2.7109375" style="183" bestFit="1" customWidth="1"/>
    <col min="7700" max="7700" width="4.42578125" style="183" bestFit="1" customWidth="1"/>
    <col min="7701" max="7705" width="9.140625" style="183"/>
    <col min="7706" max="7717" width="2" style="183" bestFit="1" customWidth="1"/>
    <col min="7718" max="7936" width="9.140625" style="183"/>
    <col min="7937" max="7937" width="3.85546875" style="183" customWidth="1"/>
    <col min="7938" max="7938" width="4.42578125" style="183" customWidth="1"/>
    <col min="7939" max="7939" width="2.5703125" style="183" customWidth="1"/>
    <col min="7940" max="7940" width="3.5703125" style="183" customWidth="1"/>
    <col min="7941" max="7941" width="3" style="183" customWidth="1"/>
    <col min="7942" max="7942" width="4.28515625" style="183" customWidth="1"/>
    <col min="7943" max="7943" width="4.140625" style="183" customWidth="1"/>
    <col min="7944" max="7944" width="5.140625" style="183" customWidth="1"/>
    <col min="7945" max="7945" width="5.7109375" style="183" customWidth="1"/>
    <col min="7946" max="7946" width="50.42578125" style="183" customWidth="1"/>
    <col min="7947" max="7948" width="12.5703125" style="183" customWidth="1"/>
    <col min="7949" max="7949" width="14.5703125" style="183" customWidth="1"/>
    <col min="7950" max="7950" width="3.5703125" style="183" bestFit="1" customWidth="1"/>
    <col min="7951" max="7951" width="1.85546875" style="183" bestFit="1" customWidth="1"/>
    <col min="7952" max="7953" width="2.7109375" style="183" bestFit="1" customWidth="1"/>
    <col min="7954" max="7954" width="3.5703125" style="183" bestFit="1" customWidth="1"/>
    <col min="7955" max="7955" width="2.7109375" style="183" bestFit="1" customWidth="1"/>
    <col min="7956" max="7956" width="4.42578125" style="183" bestFit="1" customWidth="1"/>
    <col min="7957" max="7961" width="9.140625" style="183"/>
    <col min="7962" max="7973" width="2" style="183" bestFit="1" customWidth="1"/>
    <col min="7974" max="8192" width="9.140625" style="183"/>
    <col min="8193" max="8193" width="3.85546875" style="183" customWidth="1"/>
    <col min="8194" max="8194" width="4.42578125" style="183" customWidth="1"/>
    <col min="8195" max="8195" width="2.5703125" style="183" customWidth="1"/>
    <col min="8196" max="8196" width="3.5703125" style="183" customWidth="1"/>
    <col min="8197" max="8197" width="3" style="183" customWidth="1"/>
    <col min="8198" max="8198" width="4.28515625" style="183" customWidth="1"/>
    <col min="8199" max="8199" width="4.140625" style="183" customWidth="1"/>
    <col min="8200" max="8200" width="5.140625" style="183" customWidth="1"/>
    <col min="8201" max="8201" width="5.7109375" style="183" customWidth="1"/>
    <col min="8202" max="8202" width="50.42578125" style="183" customWidth="1"/>
    <col min="8203" max="8204" width="12.5703125" style="183" customWidth="1"/>
    <col min="8205" max="8205" width="14.5703125" style="183" customWidth="1"/>
    <col min="8206" max="8206" width="3.5703125" style="183" bestFit="1" customWidth="1"/>
    <col min="8207" max="8207" width="1.85546875" style="183" bestFit="1" customWidth="1"/>
    <col min="8208" max="8209" width="2.7109375" style="183" bestFit="1" customWidth="1"/>
    <col min="8210" max="8210" width="3.5703125" style="183" bestFit="1" customWidth="1"/>
    <col min="8211" max="8211" width="2.7109375" style="183" bestFit="1" customWidth="1"/>
    <col min="8212" max="8212" width="4.42578125" style="183" bestFit="1" customWidth="1"/>
    <col min="8213" max="8217" width="9.140625" style="183"/>
    <col min="8218" max="8229" width="2" style="183" bestFit="1" customWidth="1"/>
    <col min="8230" max="8448" width="9.140625" style="183"/>
    <col min="8449" max="8449" width="3.85546875" style="183" customWidth="1"/>
    <col min="8450" max="8450" width="4.42578125" style="183" customWidth="1"/>
    <col min="8451" max="8451" width="2.5703125" style="183" customWidth="1"/>
    <col min="8452" max="8452" width="3.5703125" style="183" customWidth="1"/>
    <col min="8453" max="8453" width="3" style="183" customWidth="1"/>
    <col min="8454" max="8454" width="4.28515625" style="183" customWidth="1"/>
    <col min="8455" max="8455" width="4.140625" style="183" customWidth="1"/>
    <col min="8456" max="8456" width="5.140625" style="183" customWidth="1"/>
    <col min="8457" max="8457" width="5.7109375" style="183" customWidth="1"/>
    <col min="8458" max="8458" width="50.42578125" style="183" customWidth="1"/>
    <col min="8459" max="8460" width="12.5703125" style="183" customWidth="1"/>
    <col min="8461" max="8461" width="14.5703125" style="183" customWidth="1"/>
    <col min="8462" max="8462" width="3.5703125" style="183" bestFit="1" customWidth="1"/>
    <col min="8463" max="8463" width="1.85546875" style="183" bestFit="1" customWidth="1"/>
    <col min="8464" max="8465" width="2.7109375" style="183" bestFit="1" customWidth="1"/>
    <col min="8466" max="8466" width="3.5703125" style="183" bestFit="1" customWidth="1"/>
    <col min="8467" max="8467" width="2.7109375" style="183" bestFit="1" customWidth="1"/>
    <col min="8468" max="8468" width="4.42578125" style="183" bestFit="1" customWidth="1"/>
    <col min="8469" max="8473" width="9.140625" style="183"/>
    <col min="8474" max="8485" width="2" style="183" bestFit="1" customWidth="1"/>
    <col min="8486" max="8704" width="9.140625" style="183"/>
    <col min="8705" max="8705" width="3.85546875" style="183" customWidth="1"/>
    <col min="8706" max="8706" width="4.42578125" style="183" customWidth="1"/>
    <col min="8707" max="8707" width="2.5703125" style="183" customWidth="1"/>
    <col min="8708" max="8708" width="3.5703125" style="183" customWidth="1"/>
    <col min="8709" max="8709" width="3" style="183" customWidth="1"/>
    <col min="8710" max="8710" width="4.28515625" style="183" customWidth="1"/>
    <col min="8711" max="8711" width="4.140625" style="183" customWidth="1"/>
    <col min="8712" max="8712" width="5.140625" style="183" customWidth="1"/>
    <col min="8713" max="8713" width="5.7109375" style="183" customWidth="1"/>
    <col min="8714" max="8714" width="50.42578125" style="183" customWidth="1"/>
    <col min="8715" max="8716" width="12.5703125" style="183" customWidth="1"/>
    <col min="8717" max="8717" width="14.5703125" style="183" customWidth="1"/>
    <col min="8718" max="8718" width="3.5703125" style="183" bestFit="1" customWidth="1"/>
    <col min="8719" max="8719" width="1.85546875" style="183" bestFit="1" customWidth="1"/>
    <col min="8720" max="8721" width="2.7109375" style="183" bestFit="1" customWidth="1"/>
    <col min="8722" max="8722" width="3.5703125" style="183" bestFit="1" customWidth="1"/>
    <col min="8723" max="8723" width="2.7109375" style="183" bestFit="1" customWidth="1"/>
    <col min="8724" max="8724" width="4.42578125" style="183" bestFit="1" customWidth="1"/>
    <col min="8725" max="8729" width="9.140625" style="183"/>
    <col min="8730" max="8741" width="2" style="183" bestFit="1" customWidth="1"/>
    <col min="8742" max="8960" width="9.140625" style="183"/>
    <col min="8961" max="8961" width="3.85546875" style="183" customWidth="1"/>
    <col min="8962" max="8962" width="4.42578125" style="183" customWidth="1"/>
    <col min="8963" max="8963" width="2.5703125" style="183" customWidth="1"/>
    <col min="8964" max="8964" width="3.5703125" style="183" customWidth="1"/>
    <col min="8965" max="8965" width="3" style="183" customWidth="1"/>
    <col min="8966" max="8966" width="4.28515625" style="183" customWidth="1"/>
    <col min="8967" max="8967" width="4.140625" style="183" customWidth="1"/>
    <col min="8968" max="8968" width="5.140625" style="183" customWidth="1"/>
    <col min="8969" max="8969" width="5.7109375" style="183" customWidth="1"/>
    <col min="8970" max="8970" width="50.42578125" style="183" customWidth="1"/>
    <col min="8971" max="8972" width="12.5703125" style="183" customWidth="1"/>
    <col min="8973" max="8973" width="14.5703125" style="183" customWidth="1"/>
    <col min="8974" max="8974" width="3.5703125" style="183" bestFit="1" customWidth="1"/>
    <col min="8975" max="8975" width="1.85546875" style="183" bestFit="1" customWidth="1"/>
    <col min="8976" max="8977" width="2.7109375" style="183" bestFit="1" customWidth="1"/>
    <col min="8978" max="8978" width="3.5703125" style="183" bestFit="1" customWidth="1"/>
    <col min="8979" max="8979" width="2.7109375" style="183" bestFit="1" customWidth="1"/>
    <col min="8980" max="8980" width="4.42578125" style="183" bestFit="1" customWidth="1"/>
    <col min="8981" max="8985" width="9.140625" style="183"/>
    <col min="8986" max="8997" width="2" style="183" bestFit="1" customWidth="1"/>
    <col min="8998" max="9216" width="9.140625" style="183"/>
    <col min="9217" max="9217" width="3.85546875" style="183" customWidth="1"/>
    <col min="9218" max="9218" width="4.42578125" style="183" customWidth="1"/>
    <col min="9219" max="9219" width="2.5703125" style="183" customWidth="1"/>
    <col min="9220" max="9220" width="3.5703125" style="183" customWidth="1"/>
    <col min="9221" max="9221" width="3" style="183" customWidth="1"/>
    <col min="9222" max="9222" width="4.28515625" style="183" customWidth="1"/>
    <col min="9223" max="9223" width="4.140625" style="183" customWidth="1"/>
    <col min="9224" max="9224" width="5.140625" style="183" customWidth="1"/>
    <col min="9225" max="9225" width="5.7109375" style="183" customWidth="1"/>
    <col min="9226" max="9226" width="50.42578125" style="183" customWidth="1"/>
    <col min="9227" max="9228" width="12.5703125" style="183" customWidth="1"/>
    <col min="9229" max="9229" width="14.5703125" style="183" customWidth="1"/>
    <col min="9230" max="9230" width="3.5703125" style="183" bestFit="1" customWidth="1"/>
    <col min="9231" max="9231" width="1.85546875" style="183" bestFit="1" customWidth="1"/>
    <col min="9232" max="9233" width="2.7109375" style="183" bestFit="1" customWidth="1"/>
    <col min="9234" max="9234" width="3.5703125" style="183" bestFit="1" customWidth="1"/>
    <col min="9235" max="9235" width="2.7109375" style="183" bestFit="1" customWidth="1"/>
    <col min="9236" max="9236" width="4.42578125" style="183" bestFit="1" customWidth="1"/>
    <col min="9237" max="9241" width="9.140625" style="183"/>
    <col min="9242" max="9253" width="2" style="183" bestFit="1" customWidth="1"/>
    <col min="9254" max="9472" width="9.140625" style="183"/>
    <col min="9473" max="9473" width="3.85546875" style="183" customWidth="1"/>
    <col min="9474" max="9474" width="4.42578125" style="183" customWidth="1"/>
    <col min="9475" max="9475" width="2.5703125" style="183" customWidth="1"/>
    <col min="9476" max="9476" width="3.5703125" style="183" customWidth="1"/>
    <col min="9477" max="9477" width="3" style="183" customWidth="1"/>
    <col min="9478" max="9478" width="4.28515625" style="183" customWidth="1"/>
    <col min="9479" max="9479" width="4.140625" style="183" customWidth="1"/>
    <col min="9480" max="9480" width="5.140625" style="183" customWidth="1"/>
    <col min="9481" max="9481" width="5.7109375" style="183" customWidth="1"/>
    <col min="9482" max="9482" width="50.42578125" style="183" customWidth="1"/>
    <col min="9483" max="9484" width="12.5703125" style="183" customWidth="1"/>
    <col min="9485" max="9485" width="14.5703125" style="183" customWidth="1"/>
    <col min="9486" max="9486" width="3.5703125" style="183" bestFit="1" customWidth="1"/>
    <col min="9487" max="9487" width="1.85546875" style="183" bestFit="1" customWidth="1"/>
    <col min="9488" max="9489" width="2.7109375" style="183" bestFit="1" customWidth="1"/>
    <col min="9490" max="9490" width="3.5703125" style="183" bestFit="1" customWidth="1"/>
    <col min="9491" max="9491" width="2.7109375" style="183" bestFit="1" customWidth="1"/>
    <col min="9492" max="9492" width="4.42578125" style="183" bestFit="1" customWidth="1"/>
    <col min="9493" max="9497" width="9.140625" style="183"/>
    <col min="9498" max="9509" width="2" style="183" bestFit="1" customWidth="1"/>
    <col min="9510" max="9728" width="9.140625" style="183"/>
    <col min="9729" max="9729" width="3.85546875" style="183" customWidth="1"/>
    <col min="9730" max="9730" width="4.42578125" style="183" customWidth="1"/>
    <col min="9731" max="9731" width="2.5703125" style="183" customWidth="1"/>
    <col min="9732" max="9732" width="3.5703125" style="183" customWidth="1"/>
    <col min="9733" max="9733" width="3" style="183" customWidth="1"/>
    <col min="9734" max="9734" width="4.28515625" style="183" customWidth="1"/>
    <col min="9735" max="9735" width="4.140625" style="183" customWidth="1"/>
    <col min="9736" max="9736" width="5.140625" style="183" customWidth="1"/>
    <col min="9737" max="9737" width="5.7109375" style="183" customWidth="1"/>
    <col min="9738" max="9738" width="50.42578125" style="183" customWidth="1"/>
    <col min="9739" max="9740" width="12.5703125" style="183" customWidth="1"/>
    <col min="9741" max="9741" width="14.5703125" style="183" customWidth="1"/>
    <col min="9742" max="9742" width="3.5703125" style="183" bestFit="1" customWidth="1"/>
    <col min="9743" max="9743" width="1.85546875" style="183" bestFit="1" customWidth="1"/>
    <col min="9744" max="9745" width="2.7109375" style="183" bestFit="1" customWidth="1"/>
    <col min="9746" max="9746" width="3.5703125" style="183" bestFit="1" customWidth="1"/>
    <col min="9747" max="9747" width="2.7109375" style="183" bestFit="1" customWidth="1"/>
    <col min="9748" max="9748" width="4.42578125" style="183" bestFit="1" customWidth="1"/>
    <col min="9749" max="9753" width="9.140625" style="183"/>
    <col min="9754" max="9765" width="2" style="183" bestFit="1" customWidth="1"/>
    <col min="9766" max="9984" width="9.140625" style="183"/>
    <col min="9985" max="9985" width="3.85546875" style="183" customWidth="1"/>
    <col min="9986" max="9986" width="4.42578125" style="183" customWidth="1"/>
    <col min="9987" max="9987" width="2.5703125" style="183" customWidth="1"/>
    <col min="9988" max="9988" width="3.5703125" style="183" customWidth="1"/>
    <col min="9989" max="9989" width="3" style="183" customWidth="1"/>
    <col min="9990" max="9990" width="4.28515625" style="183" customWidth="1"/>
    <col min="9991" max="9991" width="4.140625" style="183" customWidth="1"/>
    <col min="9992" max="9992" width="5.140625" style="183" customWidth="1"/>
    <col min="9993" max="9993" width="5.7109375" style="183" customWidth="1"/>
    <col min="9994" max="9994" width="50.42578125" style="183" customWidth="1"/>
    <col min="9995" max="9996" width="12.5703125" style="183" customWidth="1"/>
    <col min="9997" max="9997" width="14.5703125" style="183" customWidth="1"/>
    <col min="9998" max="9998" width="3.5703125" style="183" bestFit="1" customWidth="1"/>
    <col min="9999" max="9999" width="1.85546875" style="183" bestFit="1" customWidth="1"/>
    <col min="10000" max="10001" width="2.7109375" style="183" bestFit="1" customWidth="1"/>
    <col min="10002" max="10002" width="3.5703125" style="183" bestFit="1" customWidth="1"/>
    <col min="10003" max="10003" width="2.7109375" style="183" bestFit="1" customWidth="1"/>
    <col min="10004" max="10004" width="4.42578125" style="183" bestFit="1" customWidth="1"/>
    <col min="10005" max="10009" width="9.140625" style="183"/>
    <col min="10010" max="10021" width="2" style="183" bestFit="1" customWidth="1"/>
    <col min="10022" max="10240" width="9.140625" style="183"/>
    <col min="10241" max="10241" width="3.85546875" style="183" customWidth="1"/>
    <col min="10242" max="10242" width="4.42578125" style="183" customWidth="1"/>
    <col min="10243" max="10243" width="2.5703125" style="183" customWidth="1"/>
    <col min="10244" max="10244" width="3.5703125" style="183" customWidth="1"/>
    <col min="10245" max="10245" width="3" style="183" customWidth="1"/>
    <col min="10246" max="10246" width="4.28515625" style="183" customWidth="1"/>
    <col min="10247" max="10247" width="4.140625" style="183" customWidth="1"/>
    <col min="10248" max="10248" width="5.140625" style="183" customWidth="1"/>
    <col min="10249" max="10249" width="5.7109375" style="183" customWidth="1"/>
    <col min="10250" max="10250" width="50.42578125" style="183" customWidth="1"/>
    <col min="10251" max="10252" width="12.5703125" style="183" customWidth="1"/>
    <col min="10253" max="10253" width="14.5703125" style="183" customWidth="1"/>
    <col min="10254" max="10254" width="3.5703125" style="183" bestFit="1" customWidth="1"/>
    <col min="10255" max="10255" width="1.85546875" style="183" bestFit="1" customWidth="1"/>
    <col min="10256" max="10257" width="2.7109375" style="183" bestFit="1" customWidth="1"/>
    <col min="10258" max="10258" width="3.5703125" style="183" bestFit="1" customWidth="1"/>
    <col min="10259" max="10259" width="2.7109375" style="183" bestFit="1" customWidth="1"/>
    <col min="10260" max="10260" width="4.42578125" style="183" bestFit="1" customWidth="1"/>
    <col min="10261" max="10265" width="9.140625" style="183"/>
    <col min="10266" max="10277" width="2" style="183" bestFit="1" customWidth="1"/>
    <col min="10278" max="10496" width="9.140625" style="183"/>
    <col min="10497" max="10497" width="3.85546875" style="183" customWidth="1"/>
    <col min="10498" max="10498" width="4.42578125" style="183" customWidth="1"/>
    <col min="10499" max="10499" width="2.5703125" style="183" customWidth="1"/>
    <col min="10500" max="10500" width="3.5703125" style="183" customWidth="1"/>
    <col min="10501" max="10501" width="3" style="183" customWidth="1"/>
    <col min="10502" max="10502" width="4.28515625" style="183" customWidth="1"/>
    <col min="10503" max="10503" width="4.140625" style="183" customWidth="1"/>
    <col min="10504" max="10504" width="5.140625" style="183" customWidth="1"/>
    <col min="10505" max="10505" width="5.7109375" style="183" customWidth="1"/>
    <col min="10506" max="10506" width="50.42578125" style="183" customWidth="1"/>
    <col min="10507" max="10508" width="12.5703125" style="183" customWidth="1"/>
    <col min="10509" max="10509" width="14.5703125" style="183" customWidth="1"/>
    <col min="10510" max="10510" width="3.5703125" style="183" bestFit="1" customWidth="1"/>
    <col min="10511" max="10511" width="1.85546875" style="183" bestFit="1" customWidth="1"/>
    <col min="10512" max="10513" width="2.7109375" style="183" bestFit="1" customWidth="1"/>
    <col min="10514" max="10514" width="3.5703125" style="183" bestFit="1" customWidth="1"/>
    <col min="10515" max="10515" width="2.7109375" style="183" bestFit="1" customWidth="1"/>
    <col min="10516" max="10516" width="4.42578125" style="183" bestFit="1" customWidth="1"/>
    <col min="10517" max="10521" width="9.140625" style="183"/>
    <col min="10522" max="10533" width="2" style="183" bestFit="1" customWidth="1"/>
    <col min="10534" max="10752" width="9.140625" style="183"/>
    <col min="10753" max="10753" width="3.85546875" style="183" customWidth="1"/>
    <col min="10754" max="10754" width="4.42578125" style="183" customWidth="1"/>
    <col min="10755" max="10755" width="2.5703125" style="183" customWidth="1"/>
    <col min="10756" max="10756" width="3.5703125" style="183" customWidth="1"/>
    <col min="10757" max="10757" width="3" style="183" customWidth="1"/>
    <col min="10758" max="10758" width="4.28515625" style="183" customWidth="1"/>
    <col min="10759" max="10759" width="4.140625" style="183" customWidth="1"/>
    <col min="10760" max="10760" width="5.140625" style="183" customWidth="1"/>
    <col min="10761" max="10761" width="5.7109375" style="183" customWidth="1"/>
    <col min="10762" max="10762" width="50.42578125" style="183" customWidth="1"/>
    <col min="10763" max="10764" width="12.5703125" style="183" customWidth="1"/>
    <col min="10765" max="10765" width="14.5703125" style="183" customWidth="1"/>
    <col min="10766" max="10766" width="3.5703125" style="183" bestFit="1" customWidth="1"/>
    <col min="10767" max="10767" width="1.85546875" style="183" bestFit="1" customWidth="1"/>
    <col min="10768" max="10769" width="2.7109375" style="183" bestFit="1" customWidth="1"/>
    <col min="10770" max="10770" width="3.5703125" style="183" bestFit="1" customWidth="1"/>
    <col min="10771" max="10771" width="2.7109375" style="183" bestFit="1" customWidth="1"/>
    <col min="10772" max="10772" width="4.42578125" style="183" bestFit="1" customWidth="1"/>
    <col min="10773" max="10777" width="9.140625" style="183"/>
    <col min="10778" max="10789" width="2" style="183" bestFit="1" customWidth="1"/>
    <col min="10790" max="11008" width="9.140625" style="183"/>
    <col min="11009" max="11009" width="3.85546875" style="183" customWidth="1"/>
    <col min="11010" max="11010" width="4.42578125" style="183" customWidth="1"/>
    <col min="11011" max="11011" width="2.5703125" style="183" customWidth="1"/>
    <col min="11012" max="11012" width="3.5703125" style="183" customWidth="1"/>
    <col min="11013" max="11013" width="3" style="183" customWidth="1"/>
    <col min="11014" max="11014" width="4.28515625" style="183" customWidth="1"/>
    <col min="11015" max="11015" width="4.140625" style="183" customWidth="1"/>
    <col min="11016" max="11016" width="5.140625" style="183" customWidth="1"/>
    <col min="11017" max="11017" width="5.7109375" style="183" customWidth="1"/>
    <col min="11018" max="11018" width="50.42578125" style="183" customWidth="1"/>
    <col min="11019" max="11020" width="12.5703125" style="183" customWidth="1"/>
    <col min="11021" max="11021" width="14.5703125" style="183" customWidth="1"/>
    <col min="11022" max="11022" width="3.5703125" style="183" bestFit="1" customWidth="1"/>
    <col min="11023" max="11023" width="1.85546875" style="183" bestFit="1" customWidth="1"/>
    <col min="11024" max="11025" width="2.7109375" style="183" bestFit="1" customWidth="1"/>
    <col min="11026" max="11026" width="3.5703125" style="183" bestFit="1" customWidth="1"/>
    <col min="11027" max="11027" width="2.7109375" style="183" bestFit="1" customWidth="1"/>
    <col min="11028" max="11028" width="4.42578125" style="183" bestFit="1" customWidth="1"/>
    <col min="11029" max="11033" width="9.140625" style="183"/>
    <col min="11034" max="11045" width="2" style="183" bestFit="1" customWidth="1"/>
    <col min="11046" max="11264" width="9.140625" style="183"/>
    <col min="11265" max="11265" width="3.85546875" style="183" customWidth="1"/>
    <col min="11266" max="11266" width="4.42578125" style="183" customWidth="1"/>
    <col min="11267" max="11267" width="2.5703125" style="183" customWidth="1"/>
    <col min="11268" max="11268" width="3.5703125" style="183" customWidth="1"/>
    <col min="11269" max="11269" width="3" style="183" customWidth="1"/>
    <col min="11270" max="11270" width="4.28515625" style="183" customWidth="1"/>
    <col min="11271" max="11271" width="4.140625" style="183" customWidth="1"/>
    <col min="11272" max="11272" width="5.140625" style="183" customWidth="1"/>
    <col min="11273" max="11273" width="5.7109375" style="183" customWidth="1"/>
    <col min="11274" max="11274" width="50.42578125" style="183" customWidth="1"/>
    <col min="11275" max="11276" width="12.5703125" style="183" customWidth="1"/>
    <col min="11277" max="11277" width="14.5703125" style="183" customWidth="1"/>
    <col min="11278" max="11278" width="3.5703125" style="183" bestFit="1" customWidth="1"/>
    <col min="11279" max="11279" width="1.85546875" style="183" bestFit="1" customWidth="1"/>
    <col min="11280" max="11281" width="2.7109375" style="183" bestFit="1" customWidth="1"/>
    <col min="11282" max="11282" width="3.5703125" style="183" bestFit="1" customWidth="1"/>
    <col min="11283" max="11283" width="2.7109375" style="183" bestFit="1" customWidth="1"/>
    <col min="11284" max="11284" width="4.42578125" style="183" bestFit="1" customWidth="1"/>
    <col min="11285" max="11289" width="9.140625" style="183"/>
    <col min="11290" max="11301" width="2" style="183" bestFit="1" customWidth="1"/>
    <col min="11302" max="11520" width="9.140625" style="183"/>
    <col min="11521" max="11521" width="3.85546875" style="183" customWidth="1"/>
    <col min="11522" max="11522" width="4.42578125" style="183" customWidth="1"/>
    <col min="11523" max="11523" width="2.5703125" style="183" customWidth="1"/>
    <col min="11524" max="11524" width="3.5703125" style="183" customWidth="1"/>
    <col min="11525" max="11525" width="3" style="183" customWidth="1"/>
    <col min="11526" max="11526" width="4.28515625" style="183" customWidth="1"/>
    <col min="11527" max="11527" width="4.140625" style="183" customWidth="1"/>
    <col min="11528" max="11528" width="5.140625" style="183" customWidth="1"/>
    <col min="11529" max="11529" width="5.7109375" style="183" customWidth="1"/>
    <col min="11530" max="11530" width="50.42578125" style="183" customWidth="1"/>
    <col min="11531" max="11532" width="12.5703125" style="183" customWidth="1"/>
    <col min="11533" max="11533" width="14.5703125" style="183" customWidth="1"/>
    <col min="11534" max="11534" width="3.5703125" style="183" bestFit="1" customWidth="1"/>
    <col min="11535" max="11535" width="1.85546875" style="183" bestFit="1" customWidth="1"/>
    <col min="11536" max="11537" width="2.7109375" style="183" bestFit="1" customWidth="1"/>
    <col min="11538" max="11538" width="3.5703125" style="183" bestFit="1" customWidth="1"/>
    <col min="11539" max="11539" width="2.7109375" style="183" bestFit="1" customWidth="1"/>
    <col min="11540" max="11540" width="4.42578125" style="183" bestFit="1" customWidth="1"/>
    <col min="11541" max="11545" width="9.140625" style="183"/>
    <col min="11546" max="11557" width="2" style="183" bestFit="1" customWidth="1"/>
    <col min="11558" max="11776" width="9.140625" style="183"/>
    <col min="11777" max="11777" width="3.85546875" style="183" customWidth="1"/>
    <col min="11778" max="11778" width="4.42578125" style="183" customWidth="1"/>
    <col min="11779" max="11779" width="2.5703125" style="183" customWidth="1"/>
    <col min="11780" max="11780" width="3.5703125" style="183" customWidth="1"/>
    <col min="11781" max="11781" width="3" style="183" customWidth="1"/>
    <col min="11782" max="11782" width="4.28515625" style="183" customWidth="1"/>
    <col min="11783" max="11783" width="4.140625" style="183" customWidth="1"/>
    <col min="11784" max="11784" width="5.140625" style="183" customWidth="1"/>
    <col min="11785" max="11785" width="5.7109375" style="183" customWidth="1"/>
    <col min="11786" max="11786" width="50.42578125" style="183" customWidth="1"/>
    <col min="11787" max="11788" width="12.5703125" style="183" customWidth="1"/>
    <col min="11789" max="11789" width="14.5703125" style="183" customWidth="1"/>
    <col min="11790" max="11790" width="3.5703125" style="183" bestFit="1" customWidth="1"/>
    <col min="11791" max="11791" width="1.85546875" style="183" bestFit="1" customWidth="1"/>
    <col min="11792" max="11793" width="2.7109375" style="183" bestFit="1" customWidth="1"/>
    <col min="11794" max="11794" width="3.5703125" style="183" bestFit="1" customWidth="1"/>
    <col min="11795" max="11795" width="2.7109375" style="183" bestFit="1" customWidth="1"/>
    <col min="11796" max="11796" width="4.42578125" style="183" bestFit="1" customWidth="1"/>
    <col min="11797" max="11801" width="9.140625" style="183"/>
    <col min="11802" max="11813" width="2" style="183" bestFit="1" customWidth="1"/>
    <col min="11814" max="12032" width="9.140625" style="183"/>
    <col min="12033" max="12033" width="3.85546875" style="183" customWidth="1"/>
    <col min="12034" max="12034" width="4.42578125" style="183" customWidth="1"/>
    <col min="12035" max="12035" width="2.5703125" style="183" customWidth="1"/>
    <col min="12036" max="12036" width="3.5703125" style="183" customWidth="1"/>
    <col min="12037" max="12037" width="3" style="183" customWidth="1"/>
    <col min="12038" max="12038" width="4.28515625" style="183" customWidth="1"/>
    <col min="12039" max="12039" width="4.140625" style="183" customWidth="1"/>
    <col min="12040" max="12040" width="5.140625" style="183" customWidth="1"/>
    <col min="12041" max="12041" width="5.7109375" style="183" customWidth="1"/>
    <col min="12042" max="12042" width="50.42578125" style="183" customWidth="1"/>
    <col min="12043" max="12044" width="12.5703125" style="183" customWidth="1"/>
    <col min="12045" max="12045" width="14.5703125" style="183" customWidth="1"/>
    <col min="12046" max="12046" width="3.5703125" style="183" bestFit="1" customWidth="1"/>
    <col min="12047" max="12047" width="1.85546875" style="183" bestFit="1" customWidth="1"/>
    <col min="12048" max="12049" width="2.7109375" style="183" bestFit="1" customWidth="1"/>
    <col min="12050" max="12050" width="3.5703125" style="183" bestFit="1" customWidth="1"/>
    <col min="12051" max="12051" width="2.7109375" style="183" bestFit="1" customWidth="1"/>
    <col min="12052" max="12052" width="4.42578125" style="183" bestFit="1" customWidth="1"/>
    <col min="12053" max="12057" width="9.140625" style="183"/>
    <col min="12058" max="12069" width="2" style="183" bestFit="1" customWidth="1"/>
    <col min="12070" max="12288" width="9.140625" style="183"/>
    <col min="12289" max="12289" width="3.85546875" style="183" customWidth="1"/>
    <col min="12290" max="12290" width="4.42578125" style="183" customWidth="1"/>
    <col min="12291" max="12291" width="2.5703125" style="183" customWidth="1"/>
    <col min="12292" max="12292" width="3.5703125" style="183" customWidth="1"/>
    <col min="12293" max="12293" width="3" style="183" customWidth="1"/>
    <col min="12294" max="12294" width="4.28515625" style="183" customWidth="1"/>
    <col min="12295" max="12295" width="4.140625" style="183" customWidth="1"/>
    <col min="12296" max="12296" width="5.140625" style="183" customWidth="1"/>
    <col min="12297" max="12297" width="5.7109375" style="183" customWidth="1"/>
    <col min="12298" max="12298" width="50.42578125" style="183" customWidth="1"/>
    <col min="12299" max="12300" width="12.5703125" style="183" customWidth="1"/>
    <col min="12301" max="12301" width="14.5703125" style="183" customWidth="1"/>
    <col min="12302" max="12302" width="3.5703125" style="183" bestFit="1" customWidth="1"/>
    <col min="12303" max="12303" width="1.85546875" style="183" bestFit="1" customWidth="1"/>
    <col min="12304" max="12305" width="2.7109375" style="183" bestFit="1" customWidth="1"/>
    <col min="12306" max="12306" width="3.5703125" style="183" bestFit="1" customWidth="1"/>
    <col min="12307" max="12307" width="2.7109375" style="183" bestFit="1" customWidth="1"/>
    <col min="12308" max="12308" width="4.42578125" style="183" bestFit="1" customWidth="1"/>
    <col min="12309" max="12313" width="9.140625" style="183"/>
    <col min="12314" max="12325" width="2" style="183" bestFit="1" customWidth="1"/>
    <col min="12326" max="12544" width="9.140625" style="183"/>
    <col min="12545" max="12545" width="3.85546875" style="183" customWidth="1"/>
    <col min="12546" max="12546" width="4.42578125" style="183" customWidth="1"/>
    <col min="12547" max="12547" width="2.5703125" style="183" customWidth="1"/>
    <col min="12548" max="12548" width="3.5703125" style="183" customWidth="1"/>
    <col min="12549" max="12549" width="3" style="183" customWidth="1"/>
    <col min="12550" max="12550" width="4.28515625" style="183" customWidth="1"/>
    <col min="12551" max="12551" width="4.140625" style="183" customWidth="1"/>
    <col min="12552" max="12552" width="5.140625" style="183" customWidth="1"/>
    <col min="12553" max="12553" width="5.7109375" style="183" customWidth="1"/>
    <col min="12554" max="12554" width="50.42578125" style="183" customWidth="1"/>
    <col min="12555" max="12556" width="12.5703125" style="183" customWidth="1"/>
    <col min="12557" max="12557" width="14.5703125" style="183" customWidth="1"/>
    <col min="12558" max="12558" width="3.5703125" style="183" bestFit="1" customWidth="1"/>
    <col min="12559" max="12559" width="1.85546875" style="183" bestFit="1" customWidth="1"/>
    <col min="12560" max="12561" width="2.7109375" style="183" bestFit="1" customWidth="1"/>
    <col min="12562" max="12562" width="3.5703125" style="183" bestFit="1" customWidth="1"/>
    <col min="12563" max="12563" width="2.7109375" style="183" bestFit="1" customWidth="1"/>
    <col min="12564" max="12564" width="4.42578125" style="183" bestFit="1" customWidth="1"/>
    <col min="12565" max="12569" width="9.140625" style="183"/>
    <col min="12570" max="12581" width="2" style="183" bestFit="1" customWidth="1"/>
    <col min="12582" max="12800" width="9.140625" style="183"/>
    <col min="12801" max="12801" width="3.85546875" style="183" customWidth="1"/>
    <col min="12802" max="12802" width="4.42578125" style="183" customWidth="1"/>
    <col min="12803" max="12803" width="2.5703125" style="183" customWidth="1"/>
    <col min="12804" max="12804" width="3.5703125" style="183" customWidth="1"/>
    <col min="12805" max="12805" width="3" style="183" customWidth="1"/>
    <col min="12806" max="12806" width="4.28515625" style="183" customWidth="1"/>
    <col min="12807" max="12807" width="4.140625" style="183" customWidth="1"/>
    <col min="12808" max="12808" width="5.140625" style="183" customWidth="1"/>
    <col min="12809" max="12809" width="5.7109375" style="183" customWidth="1"/>
    <col min="12810" max="12810" width="50.42578125" style="183" customWidth="1"/>
    <col min="12811" max="12812" width="12.5703125" style="183" customWidth="1"/>
    <col min="12813" max="12813" width="14.5703125" style="183" customWidth="1"/>
    <col min="12814" max="12814" width="3.5703125" style="183" bestFit="1" customWidth="1"/>
    <col min="12815" max="12815" width="1.85546875" style="183" bestFit="1" customWidth="1"/>
    <col min="12816" max="12817" width="2.7109375" style="183" bestFit="1" customWidth="1"/>
    <col min="12818" max="12818" width="3.5703125" style="183" bestFit="1" customWidth="1"/>
    <col min="12819" max="12819" width="2.7109375" style="183" bestFit="1" customWidth="1"/>
    <col min="12820" max="12820" width="4.42578125" style="183" bestFit="1" customWidth="1"/>
    <col min="12821" max="12825" width="9.140625" style="183"/>
    <col min="12826" max="12837" width="2" style="183" bestFit="1" customWidth="1"/>
    <col min="12838" max="13056" width="9.140625" style="183"/>
    <col min="13057" max="13057" width="3.85546875" style="183" customWidth="1"/>
    <col min="13058" max="13058" width="4.42578125" style="183" customWidth="1"/>
    <col min="13059" max="13059" width="2.5703125" style="183" customWidth="1"/>
    <col min="13060" max="13060" width="3.5703125" style="183" customWidth="1"/>
    <col min="13061" max="13061" width="3" style="183" customWidth="1"/>
    <col min="13062" max="13062" width="4.28515625" style="183" customWidth="1"/>
    <col min="13063" max="13063" width="4.140625" style="183" customWidth="1"/>
    <col min="13064" max="13064" width="5.140625" style="183" customWidth="1"/>
    <col min="13065" max="13065" width="5.7109375" style="183" customWidth="1"/>
    <col min="13066" max="13066" width="50.42578125" style="183" customWidth="1"/>
    <col min="13067" max="13068" width="12.5703125" style="183" customWidth="1"/>
    <col min="13069" max="13069" width="14.5703125" style="183" customWidth="1"/>
    <col min="13070" max="13070" width="3.5703125" style="183" bestFit="1" customWidth="1"/>
    <col min="13071" max="13071" width="1.85546875" style="183" bestFit="1" customWidth="1"/>
    <col min="13072" max="13073" width="2.7109375" style="183" bestFit="1" customWidth="1"/>
    <col min="13074" max="13074" width="3.5703125" style="183" bestFit="1" customWidth="1"/>
    <col min="13075" max="13075" width="2.7109375" style="183" bestFit="1" customWidth="1"/>
    <col min="13076" max="13076" width="4.42578125" style="183" bestFit="1" customWidth="1"/>
    <col min="13077" max="13081" width="9.140625" style="183"/>
    <col min="13082" max="13093" width="2" style="183" bestFit="1" customWidth="1"/>
    <col min="13094" max="13312" width="9.140625" style="183"/>
    <col min="13313" max="13313" width="3.85546875" style="183" customWidth="1"/>
    <col min="13314" max="13314" width="4.42578125" style="183" customWidth="1"/>
    <col min="13315" max="13315" width="2.5703125" style="183" customWidth="1"/>
    <col min="13316" max="13316" width="3.5703125" style="183" customWidth="1"/>
    <col min="13317" max="13317" width="3" style="183" customWidth="1"/>
    <col min="13318" max="13318" width="4.28515625" style="183" customWidth="1"/>
    <col min="13319" max="13319" width="4.140625" style="183" customWidth="1"/>
    <col min="13320" max="13320" width="5.140625" style="183" customWidth="1"/>
    <col min="13321" max="13321" width="5.7109375" style="183" customWidth="1"/>
    <col min="13322" max="13322" width="50.42578125" style="183" customWidth="1"/>
    <col min="13323" max="13324" width="12.5703125" style="183" customWidth="1"/>
    <col min="13325" max="13325" width="14.5703125" style="183" customWidth="1"/>
    <col min="13326" max="13326" width="3.5703125" style="183" bestFit="1" customWidth="1"/>
    <col min="13327" max="13327" width="1.85546875" style="183" bestFit="1" customWidth="1"/>
    <col min="13328" max="13329" width="2.7109375" style="183" bestFit="1" customWidth="1"/>
    <col min="13330" max="13330" width="3.5703125" style="183" bestFit="1" customWidth="1"/>
    <col min="13331" max="13331" width="2.7109375" style="183" bestFit="1" customWidth="1"/>
    <col min="13332" max="13332" width="4.42578125" style="183" bestFit="1" customWidth="1"/>
    <col min="13333" max="13337" width="9.140625" style="183"/>
    <col min="13338" max="13349" width="2" style="183" bestFit="1" customWidth="1"/>
    <col min="13350" max="13568" width="9.140625" style="183"/>
    <col min="13569" max="13569" width="3.85546875" style="183" customWidth="1"/>
    <col min="13570" max="13570" width="4.42578125" style="183" customWidth="1"/>
    <col min="13571" max="13571" width="2.5703125" style="183" customWidth="1"/>
    <col min="13572" max="13572" width="3.5703125" style="183" customWidth="1"/>
    <col min="13573" max="13573" width="3" style="183" customWidth="1"/>
    <col min="13574" max="13574" width="4.28515625" style="183" customWidth="1"/>
    <col min="13575" max="13575" width="4.140625" style="183" customWidth="1"/>
    <col min="13576" max="13576" width="5.140625" style="183" customWidth="1"/>
    <col min="13577" max="13577" width="5.7109375" style="183" customWidth="1"/>
    <col min="13578" max="13578" width="50.42578125" style="183" customWidth="1"/>
    <col min="13579" max="13580" width="12.5703125" style="183" customWidth="1"/>
    <col min="13581" max="13581" width="14.5703125" style="183" customWidth="1"/>
    <col min="13582" max="13582" width="3.5703125" style="183" bestFit="1" customWidth="1"/>
    <col min="13583" max="13583" width="1.85546875" style="183" bestFit="1" customWidth="1"/>
    <col min="13584" max="13585" width="2.7109375" style="183" bestFit="1" customWidth="1"/>
    <col min="13586" max="13586" width="3.5703125" style="183" bestFit="1" customWidth="1"/>
    <col min="13587" max="13587" width="2.7109375" style="183" bestFit="1" customWidth="1"/>
    <col min="13588" max="13588" width="4.42578125" style="183" bestFit="1" customWidth="1"/>
    <col min="13589" max="13593" width="9.140625" style="183"/>
    <col min="13594" max="13605" width="2" style="183" bestFit="1" customWidth="1"/>
    <col min="13606" max="13824" width="9.140625" style="183"/>
    <col min="13825" max="13825" width="3.85546875" style="183" customWidth="1"/>
    <col min="13826" max="13826" width="4.42578125" style="183" customWidth="1"/>
    <col min="13827" max="13827" width="2.5703125" style="183" customWidth="1"/>
    <col min="13828" max="13828" width="3.5703125" style="183" customWidth="1"/>
    <col min="13829" max="13829" width="3" style="183" customWidth="1"/>
    <col min="13830" max="13830" width="4.28515625" style="183" customWidth="1"/>
    <col min="13831" max="13831" width="4.140625" style="183" customWidth="1"/>
    <col min="13832" max="13832" width="5.140625" style="183" customWidth="1"/>
    <col min="13833" max="13833" width="5.7109375" style="183" customWidth="1"/>
    <col min="13834" max="13834" width="50.42578125" style="183" customWidth="1"/>
    <col min="13835" max="13836" width="12.5703125" style="183" customWidth="1"/>
    <col min="13837" max="13837" width="14.5703125" style="183" customWidth="1"/>
    <col min="13838" max="13838" width="3.5703125" style="183" bestFit="1" customWidth="1"/>
    <col min="13839" max="13839" width="1.85546875" style="183" bestFit="1" customWidth="1"/>
    <col min="13840" max="13841" width="2.7109375" style="183" bestFit="1" customWidth="1"/>
    <col min="13842" max="13842" width="3.5703125" style="183" bestFit="1" customWidth="1"/>
    <col min="13843" max="13843" width="2.7109375" style="183" bestFit="1" customWidth="1"/>
    <col min="13844" max="13844" width="4.42578125" style="183" bestFit="1" customWidth="1"/>
    <col min="13845" max="13849" width="9.140625" style="183"/>
    <col min="13850" max="13861" width="2" style="183" bestFit="1" customWidth="1"/>
    <col min="13862" max="14080" width="9.140625" style="183"/>
    <col min="14081" max="14081" width="3.85546875" style="183" customWidth="1"/>
    <col min="14082" max="14082" width="4.42578125" style="183" customWidth="1"/>
    <col min="14083" max="14083" width="2.5703125" style="183" customWidth="1"/>
    <col min="14084" max="14084" width="3.5703125" style="183" customWidth="1"/>
    <col min="14085" max="14085" width="3" style="183" customWidth="1"/>
    <col min="14086" max="14086" width="4.28515625" style="183" customWidth="1"/>
    <col min="14087" max="14087" width="4.140625" style="183" customWidth="1"/>
    <col min="14088" max="14088" width="5.140625" style="183" customWidth="1"/>
    <col min="14089" max="14089" width="5.7109375" style="183" customWidth="1"/>
    <col min="14090" max="14090" width="50.42578125" style="183" customWidth="1"/>
    <col min="14091" max="14092" width="12.5703125" style="183" customWidth="1"/>
    <col min="14093" max="14093" width="14.5703125" style="183" customWidth="1"/>
    <col min="14094" max="14094" width="3.5703125" style="183" bestFit="1" customWidth="1"/>
    <col min="14095" max="14095" width="1.85546875" style="183" bestFit="1" customWidth="1"/>
    <col min="14096" max="14097" width="2.7109375" style="183" bestFit="1" customWidth="1"/>
    <col min="14098" max="14098" width="3.5703125" style="183" bestFit="1" customWidth="1"/>
    <col min="14099" max="14099" width="2.7109375" style="183" bestFit="1" customWidth="1"/>
    <col min="14100" max="14100" width="4.42578125" style="183" bestFit="1" customWidth="1"/>
    <col min="14101" max="14105" width="9.140625" style="183"/>
    <col min="14106" max="14117" width="2" style="183" bestFit="1" customWidth="1"/>
    <col min="14118" max="14336" width="9.140625" style="183"/>
    <col min="14337" max="14337" width="3.85546875" style="183" customWidth="1"/>
    <col min="14338" max="14338" width="4.42578125" style="183" customWidth="1"/>
    <col min="14339" max="14339" width="2.5703125" style="183" customWidth="1"/>
    <col min="14340" max="14340" width="3.5703125" style="183" customWidth="1"/>
    <col min="14341" max="14341" width="3" style="183" customWidth="1"/>
    <col min="14342" max="14342" width="4.28515625" style="183" customWidth="1"/>
    <col min="14343" max="14343" width="4.140625" style="183" customWidth="1"/>
    <col min="14344" max="14344" width="5.140625" style="183" customWidth="1"/>
    <col min="14345" max="14345" width="5.7109375" style="183" customWidth="1"/>
    <col min="14346" max="14346" width="50.42578125" style="183" customWidth="1"/>
    <col min="14347" max="14348" width="12.5703125" style="183" customWidth="1"/>
    <col min="14349" max="14349" width="14.5703125" style="183" customWidth="1"/>
    <col min="14350" max="14350" width="3.5703125" style="183" bestFit="1" customWidth="1"/>
    <col min="14351" max="14351" width="1.85546875" style="183" bestFit="1" customWidth="1"/>
    <col min="14352" max="14353" width="2.7109375" style="183" bestFit="1" customWidth="1"/>
    <col min="14354" max="14354" width="3.5703125" style="183" bestFit="1" customWidth="1"/>
    <col min="14355" max="14355" width="2.7109375" style="183" bestFit="1" customWidth="1"/>
    <col min="14356" max="14356" width="4.42578125" style="183" bestFit="1" customWidth="1"/>
    <col min="14357" max="14361" width="9.140625" style="183"/>
    <col min="14362" max="14373" width="2" style="183" bestFit="1" customWidth="1"/>
    <col min="14374" max="14592" width="9.140625" style="183"/>
    <col min="14593" max="14593" width="3.85546875" style="183" customWidth="1"/>
    <col min="14594" max="14594" width="4.42578125" style="183" customWidth="1"/>
    <col min="14595" max="14595" width="2.5703125" style="183" customWidth="1"/>
    <col min="14596" max="14596" width="3.5703125" style="183" customWidth="1"/>
    <col min="14597" max="14597" width="3" style="183" customWidth="1"/>
    <col min="14598" max="14598" width="4.28515625" style="183" customWidth="1"/>
    <col min="14599" max="14599" width="4.140625" style="183" customWidth="1"/>
    <col min="14600" max="14600" width="5.140625" style="183" customWidth="1"/>
    <col min="14601" max="14601" width="5.7109375" style="183" customWidth="1"/>
    <col min="14602" max="14602" width="50.42578125" style="183" customWidth="1"/>
    <col min="14603" max="14604" width="12.5703125" style="183" customWidth="1"/>
    <col min="14605" max="14605" width="14.5703125" style="183" customWidth="1"/>
    <col min="14606" max="14606" width="3.5703125" style="183" bestFit="1" customWidth="1"/>
    <col min="14607" max="14607" width="1.85546875" style="183" bestFit="1" customWidth="1"/>
    <col min="14608" max="14609" width="2.7109375" style="183" bestFit="1" customWidth="1"/>
    <col min="14610" max="14610" width="3.5703125" style="183" bestFit="1" customWidth="1"/>
    <col min="14611" max="14611" width="2.7109375" style="183" bestFit="1" customWidth="1"/>
    <col min="14612" max="14612" width="4.42578125" style="183" bestFit="1" customWidth="1"/>
    <col min="14613" max="14617" width="9.140625" style="183"/>
    <col min="14618" max="14629" width="2" style="183" bestFit="1" customWidth="1"/>
    <col min="14630" max="14848" width="9.140625" style="183"/>
    <col min="14849" max="14849" width="3.85546875" style="183" customWidth="1"/>
    <col min="14850" max="14850" width="4.42578125" style="183" customWidth="1"/>
    <col min="14851" max="14851" width="2.5703125" style="183" customWidth="1"/>
    <col min="14852" max="14852" width="3.5703125" style="183" customWidth="1"/>
    <col min="14853" max="14853" width="3" style="183" customWidth="1"/>
    <col min="14854" max="14854" width="4.28515625" style="183" customWidth="1"/>
    <col min="14855" max="14855" width="4.140625" style="183" customWidth="1"/>
    <col min="14856" max="14856" width="5.140625" style="183" customWidth="1"/>
    <col min="14857" max="14857" width="5.7109375" style="183" customWidth="1"/>
    <col min="14858" max="14858" width="50.42578125" style="183" customWidth="1"/>
    <col min="14859" max="14860" width="12.5703125" style="183" customWidth="1"/>
    <col min="14861" max="14861" width="14.5703125" style="183" customWidth="1"/>
    <col min="14862" max="14862" width="3.5703125" style="183" bestFit="1" customWidth="1"/>
    <col min="14863" max="14863" width="1.85546875" style="183" bestFit="1" customWidth="1"/>
    <col min="14864" max="14865" width="2.7109375" style="183" bestFit="1" customWidth="1"/>
    <col min="14866" max="14866" width="3.5703125" style="183" bestFit="1" customWidth="1"/>
    <col min="14867" max="14867" width="2.7109375" style="183" bestFit="1" customWidth="1"/>
    <col min="14868" max="14868" width="4.42578125" style="183" bestFit="1" customWidth="1"/>
    <col min="14869" max="14873" width="9.140625" style="183"/>
    <col min="14874" max="14885" width="2" style="183" bestFit="1" customWidth="1"/>
    <col min="14886" max="15104" width="9.140625" style="183"/>
    <col min="15105" max="15105" width="3.85546875" style="183" customWidth="1"/>
    <col min="15106" max="15106" width="4.42578125" style="183" customWidth="1"/>
    <col min="15107" max="15107" width="2.5703125" style="183" customWidth="1"/>
    <col min="15108" max="15108" width="3.5703125" style="183" customWidth="1"/>
    <col min="15109" max="15109" width="3" style="183" customWidth="1"/>
    <col min="15110" max="15110" width="4.28515625" style="183" customWidth="1"/>
    <col min="15111" max="15111" width="4.140625" style="183" customWidth="1"/>
    <col min="15112" max="15112" width="5.140625" style="183" customWidth="1"/>
    <col min="15113" max="15113" width="5.7109375" style="183" customWidth="1"/>
    <col min="15114" max="15114" width="50.42578125" style="183" customWidth="1"/>
    <col min="15115" max="15116" width="12.5703125" style="183" customWidth="1"/>
    <col min="15117" max="15117" width="14.5703125" style="183" customWidth="1"/>
    <col min="15118" max="15118" width="3.5703125" style="183" bestFit="1" customWidth="1"/>
    <col min="15119" max="15119" width="1.85546875" style="183" bestFit="1" customWidth="1"/>
    <col min="15120" max="15121" width="2.7109375" style="183" bestFit="1" customWidth="1"/>
    <col min="15122" max="15122" width="3.5703125" style="183" bestFit="1" customWidth="1"/>
    <col min="15123" max="15123" width="2.7109375" style="183" bestFit="1" customWidth="1"/>
    <col min="15124" max="15124" width="4.42578125" style="183" bestFit="1" customWidth="1"/>
    <col min="15125" max="15129" width="9.140625" style="183"/>
    <col min="15130" max="15141" width="2" style="183" bestFit="1" customWidth="1"/>
    <col min="15142" max="15360" width="9.140625" style="183"/>
    <col min="15361" max="15361" width="3.85546875" style="183" customWidth="1"/>
    <col min="15362" max="15362" width="4.42578125" style="183" customWidth="1"/>
    <col min="15363" max="15363" width="2.5703125" style="183" customWidth="1"/>
    <col min="15364" max="15364" width="3.5703125" style="183" customWidth="1"/>
    <col min="15365" max="15365" width="3" style="183" customWidth="1"/>
    <col min="15366" max="15366" width="4.28515625" style="183" customWidth="1"/>
    <col min="15367" max="15367" width="4.140625" style="183" customWidth="1"/>
    <col min="15368" max="15368" width="5.140625" style="183" customWidth="1"/>
    <col min="15369" max="15369" width="5.7109375" style="183" customWidth="1"/>
    <col min="15370" max="15370" width="50.42578125" style="183" customWidth="1"/>
    <col min="15371" max="15372" width="12.5703125" style="183" customWidth="1"/>
    <col min="15373" max="15373" width="14.5703125" style="183" customWidth="1"/>
    <col min="15374" max="15374" width="3.5703125" style="183" bestFit="1" customWidth="1"/>
    <col min="15375" max="15375" width="1.85546875" style="183" bestFit="1" customWidth="1"/>
    <col min="15376" max="15377" width="2.7109375" style="183" bestFit="1" customWidth="1"/>
    <col min="15378" max="15378" width="3.5703125" style="183" bestFit="1" customWidth="1"/>
    <col min="15379" max="15379" width="2.7109375" style="183" bestFit="1" customWidth="1"/>
    <col min="15380" max="15380" width="4.42578125" style="183" bestFit="1" customWidth="1"/>
    <col min="15381" max="15385" width="9.140625" style="183"/>
    <col min="15386" max="15397" width="2" style="183" bestFit="1" customWidth="1"/>
    <col min="15398" max="15616" width="9.140625" style="183"/>
    <col min="15617" max="15617" width="3.85546875" style="183" customWidth="1"/>
    <col min="15618" max="15618" width="4.42578125" style="183" customWidth="1"/>
    <col min="15619" max="15619" width="2.5703125" style="183" customWidth="1"/>
    <col min="15620" max="15620" width="3.5703125" style="183" customWidth="1"/>
    <col min="15621" max="15621" width="3" style="183" customWidth="1"/>
    <col min="15622" max="15622" width="4.28515625" style="183" customWidth="1"/>
    <col min="15623" max="15623" width="4.140625" style="183" customWidth="1"/>
    <col min="15624" max="15624" width="5.140625" style="183" customWidth="1"/>
    <col min="15625" max="15625" width="5.7109375" style="183" customWidth="1"/>
    <col min="15626" max="15626" width="50.42578125" style="183" customWidth="1"/>
    <col min="15627" max="15628" width="12.5703125" style="183" customWidth="1"/>
    <col min="15629" max="15629" width="14.5703125" style="183" customWidth="1"/>
    <col min="15630" max="15630" width="3.5703125" style="183" bestFit="1" customWidth="1"/>
    <col min="15631" max="15631" width="1.85546875" style="183" bestFit="1" customWidth="1"/>
    <col min="15632" max="15633" width="2.7109375" style="183" bestFit="1" customWidth="1"/>
    <col min="15634" max="15634" width="3.5703125" style="183" bestFit="1" customWidth="1"/>
    <col min="15635" max="15635" width="2.7109375" style="183" bestFit="1" customWidth="1"/>
    <col min="15636" max="15636" width="4.42578125" style="183" bestFit="1" customWidth="1"/>
    <col min="15637" max="15641" width="9.140625" style="183"/>
    <col min="15642" max="15653" width="2" style="183" bestFit="1" customWidth="1"/>
    <col min="15654" max="15872" width="9.140625" style="183"/>
    <col min="15873" max="15873" width="3.85546875" style="183" customWidth="1"/>
    <col min="15874" max="15874" width="4.42578125" style="183" customWidth="1"/>
    <col min="15875" max="15875" width="2.5703125" style="183" customWidth="1"/>
    <col min="15876" max="15876" width="3.5703125" style="183" customWidth="1"/>
    <col min="15877" max="15877" width="3" style="183" customWidth="1"/>
    <col min="15878" max="15878" width="4.28515625" style="183" customWidth="1"/>
    <col min="15879" max="15879" width="4.140625" style="183" customWidth="1"/>
    <col min="15880" max="15880" width="5.140625" style="183" customWidth="1"/>
    <col min="15881" max="15881" width="5.7109375" style="183" customWidth="1"/>
    <col min="15882" max="15882" width="50.42578125" style="183" customWidth="1"/>
    <col min="15883" max="15884" width="12.5703125" style="183" customWidth="1"/>
    <col min="15885" max="15885" width="14.5703125" style="183" customWidth="1"/>
    <col min="15886" max="15886" width="3.5703125" style="183" bestFit="1" customWidth="1"/>
    <col min="15887" max="15887" width="1.85546875" style="183" bestFit="1" customWidth="1"/>
    <col min="15888" max="15889" width="2.7109375" style="183" bestFit="1" customWidth="1"/>
    <col min="15890" max="15890" width="3.5703125" style="183" bestFit="1" customWidth="1"/>
    <col min="15891" max="15891" width="2.7109375" style="183" bestFit="1" customWidth="1"/>
    <col min="15892" max="15892" width="4.42578125" style="183" bestFit="1" customWidth="1"/>
    <col min="15893" max="15897" width="9.140625" style="183"/>
    <col min="15898" max="15909" width="2" style="183" bestFit="1" customWidth="1"/>
    <col min="15910" max="16128" width="9.140625" style="183"/>
    <col min="16129" max="16129" width="3.85546875" style="183" customWidth="1"/>
    <col min="16130" max="16130" width="4.42578125" style="183" customWidth="1"/>
    <col min="16131" max="16131" width="2.5703125" style="183" customWidth="1"/>
    <col min="16132" max="16132" width="3.5703125" style="183" customWidth="1"/>
    <col min="16133" max="16133" width="3" style="183" customWidth="1"/>
    <col min="16134" max="16134" width="4.28515625" style="183" customWidth="1"/>
    <col min="16135" max="16135" width="4.140625" style="183" customWidth="1"/>
    <col min="16136" max="16136" width="5.140625" style="183" customWidth="1"/>
    <col min="16137" max="16137" width="5.7109375" style="183" customWidth="1"/>
    <col min="16138" max="16138" width="50.42578125" style="183" customWidth="1"/>
    <col min="16139" max="16140" width="12.5703125" style="183" customWidth="1"/>
    <col min="16141" max="16141" width="14.5703125" style="183" customWidth="1"/>
    <col min="16142" max="16142" width="3.5703125" style="183" bestFit="1" customWidth="1"/>
    <col min="16143" max="16143" width="1.85546875" style="183" bestFit="1" customWidth="1"/>
    <col min="16144" max="16145" width="2.7109375" style="183" bestFit="1" customWidth="1"/>
    <col min="16146" max="16146" width="3.5703125" style="183" bestFit="1" customWidth="1"/>
    <col min="16147" max="16147" width="2.7109375" style="183" bestFit="1" customWidth="1"/>
    <col min="16148" max="16148" width="4.42578125" style="183" bestFit="1" customWidth="1"/>
    <col min="16149" max="16153" width="9.140625" style="183"/>
    <col min="16154" max="16165" width="2" style="183" bestFit="1" customWidth="1"/>
    <col min="16166" max="16384" width="9.140625" style="183"/>
  </cols>
  <sheetData>
    <row r="1" spans="1:37" s="221" customFormat="1" ht="16.7" customHeight="1" x14ac:dyDescent="0.2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7"/>
      <c r="L1" s="217"/>
      <c r="M1" s="219" t="s">
        <v>216</v>
      </c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</row>
    <row r="2" spans="1:37" s="221" customFormat="1" ht="15.75" customHeight="1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61" t="s">
        <v>217</v>
      </c>
      <c r="L2" s="261"/>
      <c r="M2" s="261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</row>
    <row r="3" spans="1:37" s="221" customFormat="1" ht="15.75" customHeight="1" x14ac:dyDescent="0.2">
      <c r="A3" s="217"/>
      <c r="B3" s="218"/>
      <c r="C3" s="218"/>
      <c r="D3" s="218"/>
      <c r="E3" s="218"/>
      <c r="F3" s="218"/>
      <c r="G3" s="218"/>
      <c r="H3" s="218"/>
      <c r="I3" s="218"/>
      <c r="J3" s="261" t="s">
        <v>218</v>
      </c>
      <c r="K3" s="261"/>
      <c r="L3" s="261"/>
      <c r="M3" s="261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</row>
    <row r="4" spans="1:37" s="221" customFormat="1" ht="15.75" customHeight="1" x14ac:dyDescent="0.2">
      <c r="A4" s="217"/>
      <c r="B4" s="218"/>
      <c r="C4" s="218"/>
      <c r="D4" s="218"/>
      <c r="E4" s="218"/>
      <c r="F4" s="218"/>
      <c r="G4" s="218"/>
      <c r="H4" s="218"/>
      <c r="I4" s="218"/>
      <c r="J4" s="218"/>
      <c r="K4" s="261" t="s">
        <v>219</v>
      </c>
      <c r="L4" s="261"/>
      <c r="M4" s="261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</row>
    <row r="5" spans="1:37" s="221" customFormat="1" ht="14.25" customHeight="1" x14ac:dyDescent="0.2">
      <c r="A5" s="217"/>
      <c r="B5" s="218"/>
      <c r="C5" s="218"/>
      <c r="D5" s="218"/>
      <c r="E5" s="218"/>
      <c r="F5" s="218"/>
      <c r="G5" s="218"/>
      <c r="H5" s="218"/>
      <c r="I5" s="218"/>
      <c r="J5" s="218"/>
      <c r="K5" s="217"/>
      <c r="L5" s="217"/>
      <c r="M5" s="240" t="s">
        <v>367</v>
      </c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</row>
    <row r="6" spans="1:37" s="221" customFormat="1" ht="16.5" customHeight="1" x14ac:dyDescent="0.2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217"/>
      <c r="L6" s="217"/>
      <c r="M6" s="217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</row>
    <row r="7" spans="1:37" s="221" customFormat="1" ht="15.75" customHeight="1" x14ac:dyDescent="0.2">
      <c r="A7" s="262" t="s">
        <v>220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</row>
    <row r="8" spans="1:37" s="221" customFormat="1" ht="14.25" customHeight="1" x14ac:dyDescent="0.2">
      <c r="A8" s="217"/>
      <c r="B8" s="218"/>
      <c r="C8" s="218"/>
      <c r="D8" s="218"/>
      <c r="E8" s="218"/>
      <c r="F8" s="218"/>
      <c r="G8" s="218"/>
      <c r="H8" s="218"/>
      <c r="I8" s="218"/>
      <c r="J8" s="218"/>
      <c r="K8" s="217"/>
      <c r="L8" s="217"/>
      <c r="M8" s="217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</row>
    <row r="9" spans="1:37" s="221" customFormat="1" ht="15.75" customHeight="1" x14ac:dyDescent="0.2">
      <c r="A9" s="217"/>
      <c r="B9" s="218"/>
      <c r="C9" s="218"/>
      <c r="D9" s="218"/>
      <c r="E9" s="218"/>
      <c r="F9" s="218"/>
      <c r="G9" s="218"/>
      <c r="H9" s="218"/>
      <c r="I9" s="218"/>
      <c r="J9" s="218"/>
      <c r="K9" s="217"/>
      <c r="L9" s="217"/>
      <c r="M9" s="222" t="s">
        <v>221</v>
      </c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</row>
    <row r="10" spans="1:37" s="221" customFormat="1" ht="15" customHeight="1" x14ac:dyDescent="0.2">
      <c r="A10" s="263" t="s">
        <v>222</v>
      </c>
      <c r="B10" s="264" t="s">
        <v>170</v>
      </c>
      <c r="C10" s="265"/>
      <c r="D10" s="265"/>
      <c r="E10" s="265"/>
      <c r="F10" s="265"/>
      <c r="G10" s="265"/>
      <c r="H10" s="265"/>
      <c r="I10" s="266"/>
      <c r="J10" s="267" t="s">
        <v>223</v>
      </c>
      <c r="K10" s="268" t="s">
        <v>224</v>
      </c>
      <c r="L10" s="268" t="s">
        <v>225</v>
      </c>
      <c r="M10" s="268" t="s">
        <v>226</v>
      </c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</row>
    <row r="11" spans="1:37" s="221" customFormat="1" ht="138" customHeight="1" x14ac:dyDescent="0.2">
      <c r="A11" s="263"/>
      <c r="B11" s="241" t="s">
        <v>227</v>
      </c>
      <c r="C11" s="241" t="s">
        <v>228</v>
      </c>
      <c r="D11" s="241" t="s">
        <v>229</v>
      </c>
      <c r="E11" s="241" t="s">
        <v>230</v>
      </c>
      <c r="F11" s="241" t="s">
        <v>231</v>
      </c>
      <c r="G11" s="241" t="s">
        <v>232</v>
      </c>
      <c r="H11" s="241" t="s">
        <v>233</v>
      </c>
      <c r="I11" s="241" t="s">
        <v>234</v>
      </c>
      <c r="J11" s="268"/>
      <c r="K11" s="268"/>
      <c r="L11" s="268"/>
      <c r="M11" s="268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</row>
    <row r="12" spans="1:37" s="221" customFormat="1" ht="12.95" customHeight="1" x14ac:dyDescent="0.2">
      <c r="A12" s="223"/>
      <c r="B12" s="224">
        <v>1</v>
      </c>
      <c r="C12" s="224">
        <v>2</v>
      </c>
      <c r="D12" s="224">
        <v>3</v>
      </c>
      <c r="E12" s="224">
        <v>4</v>
      </c>
      <c r="F12" s="224">
        <v>5</v>
      </c>
      <c r="G12" s="224">
        <v>6</v>
      </c>
      <c r="H12" s="224">
        <v>7</v>
      </c>
      <c r="I12" s="224">
        <v>8</v>
      </c>
      <c r="J12" s="224">
        <v>9</v>
      </c>
      <c r="K12" s="242">
        <v>10</v>
      </c>
      <c r="L12" s="242">
        <v>11</v>
      </c>
      <c r="M12" s="242">
        <v>12</v>
      </c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</row>
    <row r="13" spans="1:37" ht="14.25" customHeight="1" x14ac:dyDescent="0.25">
      <c r="A13" s="225" t="s">
        <v>235</v>
      </c>
      <c r="B13" s="226" t="s">
        <v>236</v>
      </c>
      <c r="C13" s="226" t="s">
        <v>235</v>
      </c>
      <c r="D13" s="226" t="s">
        <v>237</v>
      </c>
      <c r="E13" s="226" t="s">
        <v>237</v>
      </c>
      <c r="F13" s="226" t="s">
        <v>236</v>
      </c>
      <c r="G13" s="226" t="s">
        <v>237</v>
      </c>
      <c r="H13" s="226" t="s">
        <v>238</v>
      </c>
      <c r="I13" s="226" t="s">
        <v>236</v>
      </c>
      <c r="J13" s="227" t="s">
        <v>239</v>
      </c>
      <c r="K13" s="228">
        <f>SUM(K14,K36,K43)</f>
        <v>4118.8</v>
      </c>
      <c r="L13" s="228">
        <f>SUM(L14,L36,L43)</f>
        <v>4316.4000000000005</v>
      </c>
      <c r="M13" s="228">
        <f>SUM(M14,M36,M43)</f>
        <v>4541.6000000000004</v>
      </c>
      <c r="N13" s="229"/>
      <c r="O13" s="229"/>
      <c r="P13" s="229"/>
      <c r="Q13" s="229"/>
      <c r="R13" s="229"/>
      <c r="S13" s="229"/>
      <c r="T13" s="229"/>
      <c r="U13" s="229"/>
      <c r="V13" s="230"/>
      <c r="W13" s="231"/>
      <c r="X13" s="231"/>
      <c r="Y13" s="231"/>
    </row>
    <row r="14" spans="1:37" ht="14.25" customHeight="1" x14ac:dyDescent="0.25">
      <c r="A14" s="225" t="s">
        <v>240</v>
      </c>
      <c r="B14" s="226" t="s">
        <v>241</v>
      </c>
      <c r="C14" s="226" t="s">
        <v>235</v>
      </c>
      <c r="D14" s="226" t="s">
        <v>188</v>
      </c>
      <c r="E14" s="226" t="s">
        <v>237</v>
      </c>
      <c r="F14" s="226" t="s">
        <v>236</v>
      </c>
      <c r="G14" s="226" t="s">
        <v>237</v>
      </c>
      <c r="H14" s="226" t="s">
        <v>238</v>
      </c>
      <c r="I14" s="226" t="s">
        <v>236</v>
      </c>
      <c r="J14" s="227" t="s">
        <v>242</v>
      </c>
      <c r="K14" s="228">
        <f>SUM(K15,K17,K22,K25,K33)</f>
        <v>4118.8</v>
      </c>
      <c r="L14" s="228">
        <f>SUM(L15,L17,L22,L25,L33)</f>
        <v>4316.4000000000005</v>
      </c>
      <c r="M14" s="228">
        <f>SUM(M15,M17,M22,M25,M33)</f>
        <v>4541.6000000000004</v>
      </c>
      <c r="N14" s="229"/>
      <c r="O14" s="229"/>
      <c r="P14" s="229"/>
      <c r="Q14" s="229"/>
      <c r="R14" s="229"/>
      <c r="S14" s="229"/>
      <c r="T14" s="229"/>
      <c r="U14" s="229"/>
      <c r="V14" s="230"/>
      <c r="W14" s="231"/>
      <c r="X14" s="231"/>
      <c r="Y14" s="231"/>
    </row>
    <row r="15" spans="1:37" ht="14.25" customHeight="1" x14ac:dyDescent="0.25">
      <c r="A15" s="225" t="s">
        <v>243</v>
      </c>
      <c r="B15" s="226" t="s">
        <v>241</v>
      </c>
      <c r="C15" s="226" t="s">
        <v>235</v>
      </c>
      <c r="D15" s="226" t="s">
        <v>188</v>
      </c>
      <c r="E15" s="226" t="s">
        <v>244</v>
      </c>
      <c r="F15" s="226" t="s">
        <v>236</v>
      </c>
      <c r="G15" s="226" t="s">
        <v>188</v>
      </c>
      <c r="H15" s="226" t="s">
        <v>238</v>
      </c>
      <c r="I15" s="226" t="s">
        <v>245</v>
      </c>
      <c r="J15" s="233" t="s">
        <v>246</v>
      </c>
      <c r="K15" s="234">
        <f>SUM(K16)</f>
        <v>2455.5</v>
      </c>
      <c r="L15" s="234">
        <f>SUM(L16)</f>
        <v>2595.4</v>
      </c>
      <c r="M15" s="234">
        <f>SUM(M16)</f>
        <v>2756.4</v>
      </c>
      <c r="N15" s="229"/>
      <c r="O15" s="229"/>
      <c r="P15" s="229"/>
      <c r="Q15" s="229"/>
      <c r="R15" s="229"/>
      <c r="S15" s="229"/>
      <c r="T15" s="229"/>
      <c r="U15" s="229"/>
      <c r="V15" s="230"/>
      <c r="W15" s="231"/>
      <c r="X15" s="231"/>
      <c r="Y15" s="231"/>
    </row>
    <row r="16" spans="1:37" ht="67.5" customHeight="1" x14ac:dyDescent="0.25">
      <c r="A16" s="225" t="s">
        <v>247</v>
      </c>
      <c r="B16" s="226" t="s">
        <v>241</v>
      </c>
      <c r="C16" s="226" t="s">
        <v>235</v>
      </c>
      <c r="D16" s="226" t="s">
        <v>188</v>
      </c>
      <c r="E16" s="226" t="s">
        <v>244</v>
      </c>
      <c r="F16" s="226" t="s">
        <v>248</v>
      </c>
      <c r="G16" s="226" t="s">
        <v>188</v>
      </c>
      <c r="H16" s="226" t="s">
        <v>238</v>
      </c>
      <c r="I16" s="226" t="s">
        <v>245</v>
      </c>
      <c r="J16" s="233" t="s">
        <v>249</v>
      </c>
      <c r="K16" s="234">
        <v>2455.5</v>
      </c>
      <c r="L16" s="234">
        <v>2595.4</v>
      </c>
      <c r="M16" s="234">
        <v>2756.4</v>
      </c>
      <c r="N16" s="229"/>
      <c r="O16" s="229"/>
      <c r="P16" s="229"/>
      <c r="Q16" s="229"/>
      <c r="R16" s="229"/>
      <c r="S16" s="229"/>
      <c r="T16" s="229"/>
      <c r="U16" s="229"/>
      <c r="V16" s="230"/>
      <c r="W16" s="231"/>
      <c r="X16" s="231"/>
      <c r="Y16" s="231"/>
    </row>
    <row r="17" spans="1:25" ht="27.75" customHeight="1" x14ac:dyDescent="0.25">
      <c r="A17" s="225" t="s">
        <v>250</v>
      </c>
      <c r="B17" s="226" t="s">
        <v>236</v>
      </c>
      <c r="C17" s="226" t="s">
        <v>235</v>
      </c>
      <c r="D17" s="226" t="s">
        <v>201</v>
      </c>
      <c r="E17" s="226" t="s">
        <v>237</v>
      </c>
      <c r="F17" s="226" t="s">
        <v>236</v>
      </c>
      <c r="G17" s="226" t="s">
        <v>237</v>
      </c>
      <c r="H17" s="226" t="s">
        <v>238</v>
      </c>
      <c r="I17" s="226" t="s">
        <v>236</v>
      </c>
      <c r="J17" s="227" t="s">
        <v>251</v>
      </c>
      <c r="K17" s="228">
        <f>SUM(K18:K21)</f>
        <v>1182.9000000000001</v>
      </c>
      <c r="L17" s="228">
        <f>SUM(L18:L21)</f>
        <v>1246.4000000000001</v>
      </c>
      <c r="M17" s="228">
        <f>SUM(M18:M21)</f>
        <v>1315.9</v>
      </c>
      <c r="N17" s="229"/>
      <c r="O17" s="229"/>
      <c r="P17" s="229"/>
      <c r="Q17" s="229"/>
      <c r="R17" s="229"/>
      <c r="S17" s="229"/>
      <c r="T17" s="229"/>
      <c r="U17" s="229"/>
      <c r="V17" s="230"/>
      <c r="W17" s="231"/>
      <c r="X17" s="231"/>
      <c r="Y17" s="231"/>
    </row>
    <row r="18" spans="1:25" ht="91.5" customHeight="1" x14ac:dyDescent="0.25">
      <c r="A18" s="225" t="s">
        <v>252</v>
      </c>
      <c r="B18" s="226" t="s">
        <v>194</v>
      </c>
      <c r="C18" s="226" t="s">
        <v>235</v>
      </c>
      <c r="D18" s="226" t="s">
        <v>201</v>
      </c>
      <c r="E18" s="226" t="s">
        <v>244</v>
      </c>
      <c r="F18" s="226" t="s">
        <v>253</v>
      </c>
      <c r="G18" s="226" t="s">
        <v>188</v>
      </c>
      <c r="H18" s="226" t="s">
        <v>238</v>
      </c>
      <c r="I18" s="226" t="s">
        <v>245</v>
      </c>
      <c r="J18" s="233" t="s">
        <v>254</v>
      </c>
      <c r="K18" s="234">
        <v>543.1</v>
      </c>
      <c r="L18" s="234">
        <v>573</v>
      </c>
      <c r="M18" s="234">
        <v>609.20000000000005</v>
      </c>
      <c r="N18" s="229"/>
      <c r="O18" s="229"/>
      <c r="P18" s="229"/>
      <c r="Q18" s="229"/>
      <c r="R18" s="229"/>
      <c r="S18" s="229"/>
      <c r="T18" s="229"/>
      <c r="U18" s="229"/>
      <c r="V18" s="230"/>
      <c r="W18" s="231"/>
      <c r="X18" s="231"/>
      <c r="Y18" s="231"/>
    </row>
    <row r="19" spans="1:25" ht="110.65" customHeight="1" x14ac:dyDescent="0.25">
      <c r="A19" s="225" t="s">
        <v>255</v>
      </c>
      <c r="B19" s="226" t="s">
        <v>194</v>
      </c>
      <c r="C19" s="226" t="s">
        <v>235</v>
      </c>
      <c r="D19" s="226" t="s">
        <v>201</v>
      </c>
      <c r="E19" s="226" t="s">
        <v>244</v>
      </c>
      <c r="F19" s="226" t="s">
        <v>206</v>
      </c>
      <c r="G19" s="226" t="s">
        <v>188</v>
      </c>
      <c r="H19" s="226" t="s">
        <v>238</v>
      </c>
      <c r="I19" s="226" t="s">
        <v>245</v>
      </c>
      <c r="J19" s="233" t="s">
        <v>256</v>
      </c>
      <c r="K19" s="234">
        <v>3.1</v>
      </c>
      <c r="L19" s="234">
        <v>3.2</v>
      </c>
      <c r="M19" s="234">
        <v>3.4</v>
      </c>
      <c r="N19" s="229"/>
      <c r="O19" s="229"/>
      <c r="P19" s="229"/>
      <c r="Q19" s="229"/>
      <c r="R19" s="229"/>
      <c r="S19" s="229"/>
      <c r="T19" s="229"/>
      <c r="U19" s="229"/>
      <c r="V19" s="230"/>
      <c r="W19" s="231"/>
      <c r="X19" s="231"/>
      <c r="Y19" s="231"/>
    </row>
    <row r="20" spans="1:25" ht="105" customHeight="1" x14ac:dyDescent="0.25">
      <c r="A20" s="225" t="s">
        <v>257</v>
      </c>
      <c r="B20" s="226" t="s">
        <v>194</v>
      </c>
      <c r="C20" s="226" t="s">
        <v>235</v>
      </c>
      <c r="D20" s="226" t="s">
        <v>201</v>
      </c>
      <c r="E20" s="226" t="s">
        <v>244</v>
      </c>
      <c r="F20" s="226" t="s">
        <v>258</v>
      </c>
      <c r="G20" s="226" t="s">
        <v>188</v>
      </c>
      <c r="H20" s="226" t="s">
        <v>238</v>
      </c>
      <c r="I20" s="226" t="s">
        <v>245</v>
      </c>
      <c r="J20" s="233" t="s">
        <v>259</v>
      </c>
      <c r="K20" s="234">
        <v>714.5</v>
      </c>
      <c r="L20" s="234">
        <v>751.8</v>
      </c>
      <c r="M20" s="234">
        <v>796.8</v>
      </c>
      <c r="N20" s="229"/>
      <c r="O20" s="229"/>
      <c r="P20" s="229"/>
      <c r="Q20" s="229"/>
      <c r="R20" s="229"/>
      <c r="S20" s="229"/>
      <c r="T20" s="229"/>
      <c r="U20" s="229"/>
      <c r="V20" s="230"/>
      <c r="W20" s="231"/>
      <c r="X20" s="231"/>
      <c r="Y20" s="231"/>
    </row>
    <row r="21" spans="1:25" ht="104.25" customHeight="1" x14ac:dyDescent="0.25">
      <c r="A21" s="225" t="s">
        <v>260</v>
      </c>
      <c r="B21" s="226" t="s">
        <v>194</v>
      </c>
      <c r="C21" s="226" t="s">
        <v>235</v>
      </c>
      <c r="D21" s="226" t="s">
        <v>201</v>
      </c>
      <c r="E21" s="226" t="s">
        <v>244</v>
      </c>
      <c r="F21" s="226" t="s">
        <v>261</v>
      </c>
      <c r="G21" s="226" t="s">
        <v>188</v>
      </c>
      <c r="H21" s="226" t="s">
        <v>238</v>
      </c>
      <c r="I21" s="226" t="s">
        <v>245</v>
      </c>
      <c r="J21" s="233" t="s">
        <v>262</v>
      </c>
      <c r="K21" s="234">
        <v>-77.8</v>
      </c>
      <c r="L21" s="234">
        <v>-81.599999999999994</v>
      </c>
      <c r="M21" s="234">
        <v>-93.5</v>
      </c>
      <c r="N21" s="229"/>
      <c r="O21" s="229"/>
      <c r="P21" s="229"/>
      <c r="Q21" s="229"/>
      <c r="R21" s="229"/>
      <c r="S21" s="229"/>
      <c r="T21" s="229"/>
      <c r="U21" s="229"/>
      <c r="V21" s="230"/>
      <c r="W21" s="231"/>
      <c r="X21" s="231"/>
      <c r="Y21" s="231"/>
    </row>
    <row r="22" spans="1:25" ht="14.25" customHeight="1" x14ac:dyDescent="0.25">
      <c r="A22" s="225" t="s">
        <v>202</v>
      </c>
      <c r="B22" s="226" t="s">
        <v>241</v>
      </c>
      <c r="C22" s="226" t="s">
        <v>235</v>
      </c>
      <c r="D22" s="226" t="s">
        <v>207</v>
      </c>
      <c r="E22" s="226" t="s">
        <v>237</v>
      </c>
      <c r="F22" s="226" t="s">
        <v>236</v>
      </c>
      <c r="G22" s="226" t="s">
        <v>237</v>
      </c>
      <c r="H22" s="226" t="s">
        <v>238</v>
      </c>
      <c r="I22" s="226" t="s">
        <v>236</v>
      </c>
      <c r="J22" s="227" t="s">
        <v>263</v>
      </c>
      <c r="K22" s="228">
        <f t="shared" ref="K22:M23" si="0">SUM(K23)</f>
        <v>12.6</v>
      </c>
      <c r="L22" s="228">
        <f t="shared" si="0"/>
        <v>13</v>
      </c>
      <c r="M22" s="228">
        <f t="shared" si="0"/>
        <v>13.4</v>
      </c>
      <c r="N22" s="229"/>
      <c r="O22" s="229"/>
      <c r="P22" s="229"/>
      <c r="Q22" s="229"/>
      <c r="R22" s="229"/>
      <c r="S22" s="229"/>
      <c r="T22" s="229"/>
      <c r="U22" s="229"/>
      <c r="V22" s="230"/>
      <c r="W22" s="231"/>
      <c r="X22" s="231"/>
      <c r="Y22" s="231"/>
    </row>
    <row r="23" spans="1:25" ht="16.7" customHeight="1" x14ac:dyDescent="0.25">
      <c r="A23" s="225" t="s">
        <v>264</v>
      </c>
      <c r="B23" s="226" t="s">
        <v>241</v>
      </c>
      <c r="C23" s="226" t="s">
        <v>235</v>
      </c>
      <c r="D23" s="226" t="s">
        <v>207</v>
      </c>
      <c r="E23" s="226" t="s">
        <v>201</v>
      </c>
      <c r="F23" s="226" t="s">
        <v>236</v>
      </c>
      <c r="G23" s="226" t="s">
        <v>188</v>
      </c>
      <c r="H23" s="226" t="s">
        <v>238</v>
      </c>
      <c r="I23" s="226" t="s">
        <v>245</v>
      </c>
      <c r="J23" s="235" t="s">
        <v>265</v>
      </c>
      <c r="K23" s="236">
        <f t="shared" si="0"/>
        <v>12.6</v>
      </c>
      <c r="L23" s="236">
        <f t="shared" si="0"/>
        <v>13</v>
      </c>
      <c r="M23" s="236">
        <f t="shared" si="0"/>
        <v>13.4</v>
      </c>
      <c r="N23" s="229"/>
      <c r="O23" s="229"/>
      <c r="P23" s="229"/>
      <c r="Q23" s="229"/>
      <c r="R23" s="229"/>
      <c r="S23" s="229"/>
      <c r="T23" s="229"/>
      <c r="U23" s="229"/>
      <c r="V23" s="230"/>
      <c r="W23" s="231"/>
      <c r="X23" s="231"/>
      <c r="Y23" s="231"/>
    </row>
    <row r="24" spans="1:25" ht="19.350000000000001" customHeight="1" x14ac:dyDescent="0.25">
      <c r="A24" s="225" t="s">
        <v>266</v>
      </c>
      <c r="B24" s="226" t="s">
        <v>241</v>
      </c>
      <c r="C24" s="226" t="s">
        <v>235</v>
      </c>
      <c r="D24" s="226" t="s">
        <v>207</v>
      </c>
      <c r="E24" s="226" t="s">
        <v>201</v>
      </c>
      <c r="F24" s="226" t="s">
        <v>248</v>
      </c>
      <c r="G24" s="226" t="s">
        <v>188</v>
      </c>
      <c r="H24" s="226" t="s">
        <v>238</v>
      </c>
      <c r="I24" s="226" t="s">
        <v>245</v>
      </c>
      <c r="J24" s="233" t="s">
        <v>265</v>
      </c>
      <c r="K24" s="234">
        <v>12.6</v>
      </c>
      <c r="L24" s="234">
        <v>13</v>
      </c>
      <c r="M24" s="234">
        <v>13.4</v>
      </c>
      <c r="N24" s="229"/>
      <c r="O24" s="229"/>
      <c r="P24" s="229"/>
      <c r="Q24" s="229"/>
      <c r="R24" s="229"/>
      <c r="S24" s="229"/>
      <c r="T24" s="229"/>
      <c r="U24" s="229"/>
      <c r="V24" s="230"/>
      <c r="W24" s="231"/>
      <c r="X24" s="231"/>
      <c r="Y24" s="231"/>
    </row>
    <row r="25" spans="1:25" ht="14.25" customHeight="1" x14ac:dyDescent="0.25">
      <c r="A25" s="225" t="s">
        <v>196</v>
      </c>
      <c r="B25" s="226" t="s">
        <v>241</v>
      </c>
      <c r="C25" s="226" t="s">
        <v>235</v>
      </c>
      <c r="D25" s="226" t="s">
        <v>267</v>
      </c>
      <c r="E25" s="226" t="s">
        <v>237</v>
      </c>
      <c r="F25" s="226" t="s">
        <v>236</v>
      </c>
      <c r="G25" s="226" t="s">
        <v>237</v>
      </c>
      <c r="H25" s="226" t="s">
        <v>238</v>
      </c>
      <c r="I25" s="226" t="s">
        <v>236</v>
      </c>
      <c r="J25" s="227" t="s">
        <v>268</v>
      </c>
      <c r="K25" s="228">
        <f>SUM(K26,K28)</f>
        <v>467.79999999999995</v>
      </c>
      <c r="L25" s="228">
        <f>SUM(L26,L28)</f>
        <v>461.59999999999997</v>
      </c>
      <c r="M25" s="228">
        <f>SUM(M26,M28)</f>
        <v>455.9</v>
      </c>
      <c r="N25" s="229"/>
      <c r="O25" s="229"/>
      <c r="P25" s="229"/>
      <c r="Q25" s="229"/>
      <c r="R25" s="229"/>
      <c r="S25" s="229"/>
      <c r="T25" s="229"/>
      <c r="U25" s="229"/>
      <c r="V25" s="230"/>
      <c r="W25" s="231"/>
      <c r="X25" s="231"/>
      <c r="Y25" s="231"/>
    </row>
    <row r="26" spans="1:25" ht="14.25" customHeight="1" x14ac:dyDescent="0.25">
      <c r="A26" s="225" t="s">
        <v>269</v>
      </c>
      <c r="B26" s="226" t="s">
        <v>241</v>
      </c>
      <c r="C26" s="226" t="s">
        <v>235</v>
      </c>
      <c r="D26" s="226" t="s">
        <v>267</v>
      </c>
      <c r="E26" s="226" t="s">
        <v>188</v>
      </c>
      <c r="F26" s="226" t="s">
        <v>236</v>
      </c>
      <c r="G26" s="226" t="s">
        <v>237</v>
      </c>
      <c r="H26" s="226" t="s">
        <v>238</v>
      </c>
      <c r="I26" s="226" t="s">
        <v>245</v>
      </c>
      <c r="J26" s="235" t="s">
        <v>270</v>
      </c>
      <c r="K26" s="236">
        <f>SUM(K27)</f>
        <v>33.700000000000003</v>
      </c>
      <c r="L26" s="236">
        <f>SUM(L27)</f>
        <v>34.4</v>
      </c>
      <c r="M26" s="236">
        <f>SUM(M27)</f>
        <v>35.1</v>
      </c>
      <c r="N26" s="229"/>
      <c r="O26" s="229"/>
      <c r="P26" s="229"/>
      <c r="Q26" s="229"/>
      <c r="R26" s="229"/>
      <c r="S26" s="229"/>
      <c r="T26" s="229"/>
      <c r="U26" s="229"/>
      <c r="V26" s="230"/>
      <c r="W26" s="231"/>
      <c r="X26" s="231"/>
      <c r="Y26" s="231"/>
    </row>
    <row r="27" spans="1:25" ht="41.1" customHeight="1" x14ac:dyDescent="0.25">
      <c r="A27" s="225" t="s">
        <v>271</v>
      </c>
      <c r="B27" s="226" t="s">
        <v>241</v>
      </c>
      <c r="C27" s="226" t="s">
        <v>235</v>
      </c>
      <c r="D27" s="226" t="s">
        <v>267</v>
      </c>
      <c r="E27" s="226" t="s">
        <v>188</v>
      </c>
      <c r="F27" s="226" t="s">
        <v>272</v>
      </c>
      <c r="G27" s="226" t="s">
        <v>202</v>
      </c>
      <c r="H27" s="226" t="s">
        <v>238</v>
      </c>
      <c r="I27" s="226" t="s">
        <v>245</v>
      </c>
      <c r="J27" s="233" t="s">
        <v>273</v>
      </c>
      <c r="K27" s="234">
        <v>33.700000000000003</v>
      </c>
      <c r="L27" s="234">
        <v>34.4</v>
      </c>
      <c r="M27" s="234">
        <v>35.1</v>
      </c>
      <c r="N27" s="229"/>
      <c r="O27" s="229"/>
      <c r="P27" s="229"/>
      <c r="Q27" s="229"/>
      <c r="R27" s="229"/>
      <c r="S27" s="229"/>
      <c r="T27" s="229"/>
      <c r="U27" s="229"/>
      <c r="V27" s="230"/>
      <c r="W27" s="231"/>
      <c r="X27" s="231"/>
      <c r="Y27" s="231"/>
    </row>
    <row r="28" spans="1:25" ht="17.45" customHeight="1" x14ac:dyDescent="0.25">
      <c r="A28" s="225" t="s">
        <v>274</v>
      </c>
      <c r="B28" s="226" t="s">
        <v>241</v>
      </c>
      <c r="C28" s="226" t="s">
        <v>235</v>
      </c>
      <c r="D28" s="226" t="s">
        <v>267</v>
      </c>
      <c r="E28" s="226" t="s">
        <v>237</v>
      </c>
      <c r="F28" s="226" t="s">
        <v>236</v>
      </c>
      <c r="G28" s="226" t="s">
        <v>237</v>
      </c>
      <c r="H28" s="226" t="s">
        <v>238</v>
      </c>
      <c r="I28" s="226" t="s">
        <v>245</v>
      </c>
      <c r="J28" s="235" t="s">
        <v>275</v>
      </c>
      <c r="K28" s="236">
        <f>SUM(K29,K31)</f>
        <v>434.09999999999997</v>
      </c>
      <c r="L28" s="236">
        <f>SUM(L29,L31)</f>
        <v>427.2</v>
      </c>
      <c r="M28" s="236">
        <f>SUM(M29,M31)</f>
        <v>420.79999999999995</v>
      </c>
      <c r="N28" s="229"/>
      <c r="O28" s="229"/>
      <c r="P28" s="229"/>
      <c r="Q28" s="229"/>
      <c r="R28" s="229"/>
      <c r="S28" s="229"/>
      <c r="T28" s="229"/>
      <c r="U28" s="229"/>
      <c r="V28" s="230"/>
      <c r="W28" s="231"/>
      <c r="X28" s="231"/>
      <c r="Y28" s="231"/>
    </row>
    <row r="29" spans="1:25" ht="18.600000000000001" customHeight="1" x14ac:dyDescent="0.25">
      <c r="A29" s="225" t="s">
        <v>276</v>
      </c>
      <c r="B29" s="226" t="s">
        <v>241</v>
      </c>
      <c r="C29" s="226" t="s">
        <v>235</v>
      </c>
      <c r="D29" s="226" t="s">
        <v>267</v>
      </c>
      <c r="E29" s="226" t="s">
        <v>267</v>
      </c>
      <c r="F29" s="226" t="s">
        <v>272</v>
      </c>
      <c r="G29" s="226" t="s">
        <v>237</v>
      </c>
      <c r="H29" s="226" t="s">
        <v>238</v>
      </c>
      <c r="I29" s="226" t="s">
        <v>245</v>
      </c>
      <c r="J29" s="233" t="s">
        <v>277</v>
      </c>
      <c r="K29" s="234">
        <f>SUM(K30)</f>
        <v>329.4</v>
      </c>
      <c r="L29" s="234">
        <f>SUM(L30)</f>
        <v>330.2</v>
      </c>
      <c r="M29" s="234">
        <f>SUM(M30)</f>
        <v>330.9</v>
      </c>
      <c r="N29" s="229"/>
      <c r="O29" s="229"/>
      <c r="P29" s="229"/>
      <c r="Q29" s="229"/>
      <c r="R29" s="229"/>
      <c r="S29" s="229"/>
      <c r="T29" s="229"/>
      <c r="U29" s="229"/>
      <c r="V29" s="230"/>
      <c r="W29" s="231"/>
      <c r="X29" s="231"/>
      <c r="Y29" s="231"/>
    </row>
    <row r="30" spans="1:25" ht="30.95" customHeight="1" x14ac:dyDescent="0.25">
      <c r="A30" s="225" t="s">
        <v>278</v>
      </c>
      <c r="B30" s="226" t="s">
        <v>241</v>
      </c>
      <c r="C30" s="226" t="s">
        <v>235</v>
      </c>
      <c r="D30" s="226" t="s">
        <v>267</v>
      </c>
      <c r="E30" s="226" t="s">
        <v>267</v>
      </c>
      <c r="F30" s="226" t="s">
        <v>279</v>
      </c>
      <c r="G30" s="226" t="s">
        <v>202</v>
      </c>
      <c r="H30" s="226" t="s">
        <v>238</v>
      </c>
      <c r="I30" s="226" t="s">
        <v>245</v>
      </c>
      <c r="J30" s="233" t="s">
        <v>280</v>
      </c>
      <c r="K30" s="234">
        <v>329.4</v>
      </c>
      <c r="L30" s="234">
        <v>330.2</v>
      </c>
      <c r="M30" s="234">
        <v>330.9</v>
      </c>
      <c r="N30" s="229"/>
      <c r="O30" s="229"/>
      <c r="P30" s="229"/>
      <c r="Q30" s="229"/>
      <c r="R30" s="229"/>
      <c r="S30" s="229"/>
      <c r="T30" s="229"/>
      <c r="U30" s="229"/>
      <c r="V30" s="230"/>
      <c r="W30" s="231"/>
      <c r="X30" s="231"/>
      <c r="Y30" s="231"/>
    </row>
    <row r="31" spans="1:25" ht="21.95" customHeight="1" x14ac:dyDescent="0.25">
      <c r="A31" s="225" t="s">
        <v>281</v>
      </c>
      <c r="B31" s="226" t="s">
        <v>241</v>
      </c>
      <c r="C31" s="226" t="s">
        <v>235</v>
      </c>
      <c r="D31" s="226" t="s">
        <v>267</v>
      </c>
      <c r="E31" s="226" t="s">
        <v>267</v>
      </c>
      <c r="F31" s="226" t="s">
        <v>282</v>
      </c>
      <c r="G31" s="226" t="s">
        <v>237</v>
      </c>
      <c r="H31" s="226" t="s">
        <v>238</v>
      </c>
      <c r="I31" s="226" t="s">
        <v>245</v>
      </c>
      <c r="J31" s="233" t="s">
        <v>283</v>
      </c>
      <c r="K31" s="228">
        <f>SUM(K32)</f>
        <v>104.7</v>
      </c>
      <c r="L31" s="228">
        <f>SUM(L32)</f>
        <v>97</v>
      </c>
      <c r="M31" s="228">
        <f>SUM(M32)</f>
        <v>89.9</v>
      </c>
      <c r="N31" s="229"/>
      <c r="O31" s="229"/>
      <c r="P31" s="229"/>
      <c r="Q31" s="229"/>
      <c r="R31" s="229"/>
      <c r="S31" s="229"/>
      <c r="T31" s="229"/>
      <c r="U31" s="229"/>
      <c r="V31" s="230"/>
      <c r="W31" s="231"/>
      <c r="X31" s="231"/>
      <c r="Y31" s="231"/>
    </row>
    <row r="32" spans="1:25" ht="37.35" customHeight="1" x14ac:dyDescent="0.25">
      <c r="A32" s="225" t="s">
        <v>284</v>
      </c>
      <c r="B32" s="226" t="s">
        <v>241</v>
      </c>
      <c r="C32" s="226" t="s">
        <v>235</v>
      </c>
      <c r="D32" s="226" t="s">
        <v>267</v>
      </c>
      <c r="E32" s="226" t="s">
        <v>267</v>
      </c>
      <c r="F32" s="226" t="s">
        <v>285</v>
      </c>
      <c r="G32" s="226" t="s">
        <v>202</v>
      </c>
      <c r="H32" s="226" t="s">
        <v>238</v>
      </c>
      <c r="I32" s="226" t="s">
        <v>245</v>
      </c>
      <c r="J32" s="233" t="s">
        <v>286</v>
      </c>
      <c r="K32" s="234">
        <v>104.7</v>
      </c>
      <c r="L32" s="234">
        <v>97</v>
      </c>
      <c r="M32" s="234">
        <v>89.9</v>
      </c>
      <c r="N32" s="229"/>
      <c r="O32" s="229"/>
      <c r="P32" s="229"/>
      <c r="Q32" s="229"/>
      <c r="R32" s="229"/>
      <c r="S32" s="229"/>
      <c r="T32" s="229"/>
      <c r="U32" s="229"/>
      <c r="V32" s="230"/>
      <c r="W32" s="231"/>
      <c r="X32" s="231"/>
      <c r="Y32" s="231"/>
    </row>
    <row r="33" spans="1:25" ht="15" hidden="1" customHeight="1" x14ac:dyDescent="0.25">
      <c r="A33" s="225" t="s">
        <v>287</v>
      </c>
      <c r="B33" s="226" t="s">
        <v>236</v>
      </c>
      <c r="C33" s="226" t="s">
        <v>235</v>
      </c>
      <c r="D33" s="226" t="s">
        <v>205</v>
      </c>
      <c r="E33" s="226" t="s">
        <v>237</v>
      </c>
      <c r="F33" s="226" t="s">
        <v>236</v>
      </c>
      <c r="G33" s="226" t="s">
        <v>237</v>
      </c>
      <c r="H33" s="226" t="s">
        <v>238</v>
      </c>
      <c r="I33" s="226" t="s">
        <v>236</v>
      </c>
      <c r="J33" s="227" t="s">
        <v>288</v>
      </c>
      <c r="K33" s="228">
        <f t="shared" ref="K33:M34" si="1">SUM(K34)</f>
        <v>0</v>
      </c>
      <c r="L33" s="228">
        <f t="shared" si="1"/>
        <v>0</v>
      </c>
      <c r="M33" s="228">
        <f t="shared" si="1"/>
        <v>0</v>
      </c>
      <c r="N33" s="229"/>
      <c r="O33" s="229"/>
      <c r="P33" s="229"/>
      <c r="Q33" s="229"/>
      <c r="R33" s="229"/>
      <c r="S33" s="229"/>
      <c r="T33" s="229"/>
      <c r="U33" s="229"/>
      <c r="V33" s="230"/>
      <c r="W33" s="231"/>
      <c r="X33" s="231"/>
      <c r="Y33" s="231"/>
    </row>
    <row r="34" spans="1:25" ht="54.6" hidden="1" customHeight="1" x14ac:dyDescent="0.25">
      <c r="A34" s="225" t="s">
        <v>289</v>
      </c>
      <c r="B34" s="226"/>
      <c r="C34" s="226" t="s">
        <v>235</v>
      </c>
      <c r="D34" s="226" t="s">
        <v>205</v>
      </c>
      <c r="E34" s="226" t="s">
        <v>189</v>
      </c>
      <c r="F34" s="226" t="s">
        <v>236</v>
      </c>
      <c r="G34" s="226" t="s">
        <v>188</v>
      </c>
      <c r="H34" s="226" t="s">
        <v>238</v>
      </c>
      <c r="I34" s="226" t="s">
        <v>245</v>
      </c>
      <c r="J34" s="233" t="s">
        <v>290</v>
      </c>
      <c r="K34" s="234">
        <f t="shared" si="1"/>
        <v>0</v>
      </c>
      <c r="L34" s="234">
        <f t="shared" si="1"/>
        <v>0</v>
      </c>
      <c r="M34" s="234">
        <f t="shared" si="1"/>
        <v>0</v>
      </c>
      <c r="N34" s="229"/>
      <c r="O34" s="229"/>
      <c r="P34" s="229"/>
      <c r="Q34" s="229"/>
      <c r="R34" s="229"/>
      <c r="S34" s="229"/>
      <c r="T34" s="229"/>
      <c r="U34" s="229"/>
      <c r="V34" s="230"/>
      <c r="W34" s="231"/>
      <c r="X34" s="231"/>
      <c r="Y34" s="231"/>
    </row>
    <row r="35" spans="1:25" ht="40.5" hidden="1" customHeight="1" x14ac:dyDescent="0.25">
      <c r="A35" s="225" t="s">
        <v>291</v>
      </c>
      <c r="B35" s="226"/>
      <c r="C35" s="226" t="s">
        <v>235</v>
      </c>
      <c r="D35" s="226" t="s">
        <v>205</v>
      </c>
      <c r="E35" s="226" t="s">
        <v>189</v>
      </c>
      <c r="F35" s="226" t="s">
        <v>292</v>
      </c>
      <c r="G35" s="226" t="s">
        <v>188</v>
      </c>
      <c r="H35" s="226" t="s">
        <v>238</v>
      </c>
      <c r="I35" s="226" t="s">
        <v>245</v>
      </c>
      <c r="J35" s="233" t="s">
        <v>293</v>
      </c>
      <c r="K35" s="234"/>
      <c r="L35" s="234"/>
      <c r="M35" s="234"/>
      <c r="N35" s="229"/>
      <c r="O35" s="229"/>
      <c r="P35" s="229"/>
      <c r="Q35" s="229"/>
      <c r="R35" s="229"/>
      <c r="S35" s="229"/>
      <c r="T35" s="229"/>
      <c r="U35" s="229"/>
      <c r="V35" s="230"/>
      <c r="W35" s="231"/>
      <c r="X35" s="231"/>
      <c r="Y35" s="231"/>
    </row>
    <row r="36" spans="1:25" ht="40.5" hidden="1" customHeight="1" x14ac:dyDescent="0.25">
      <c r="A36" s="225" t="s">
        <v>294</v>
      </c>
      <c r="B36" s="226" t="s">
        <v>236</v>
      </c>
      <c r="C36" s="226" t="s">
        <v>235</v>
      </c>
      <c r="D36" s="226" t="s">
        <v>264</v>
      </c>
      <c r="E36" s="226" t="s">
        <v>237</v>
      </c>
      <c r="F36" s="226" t="s">
        <v>236</v>
      </c>
      <c r="G36" s="226" t="s">
        <v>237</v>
      </c>
      <c r="H36" s="226" t="s">
        <v>238</v>
      </c>
      <c r="I36" s="226" t="s">
        <v>236</v>
      </c>
      <c r="J36" s="227" t="s">
        <v>295</v>
      </c>
      <c r="K36" s="228">
        <f>SUM(K37,K39,K41)</f>
        <v>0</v>
      </c>
      <c r="L36" s="228">
        <f>SUM(L37,L39,L41)</f>
        <v>0</v>
      </c>
      <c r="M36" s="228">
        <f>SUM(M37,M39,M41)</f>
        <v>0</v>
      </c>
      <c r="N36" s="229"/>
      <c r="O36" s="229"/>
      <c r="P36" s="229"/>
      <c r="Q36" s="229"/>
      <c r="R36" s="229"/>
      <c r="S36" s="229"/>
      <c r="T36" s="229"/>
      <c r="U36" s="229"/>
      <c r="V36" s="230"/>
      <c r="W36" s="231"/>
      <c r="X36" s="231"/>
      <c r="Y36" s="231"/>
    </row>
    <row r="37" spans="1:25" ht="67.5" hidden="1" customHeight="1" x14ac:dyDescent="0.25">
      <c r="A37" s="225" t="s">
        <v>296</v>
      </c>
      <c r="B37" s="226" t="s">
        <v>297</v>
      </c>
      <c r="C37" s="226" t="s">
        <v>235</v>
      </c>
      <c r="D37" s="226" t="s">
        <v>264</v>
      </c>
      <c r="E37" s="226" t="s">
        <v>207</v>
      </c>
      <c r="F37" s="226" t="s">
        <v>292</v>
      </c>
      <c r="G37" s="226" t="s">
        <v>237</v>
      </c>
      <c r="H37" s="226" t="s">
        <v>238</v>
      </c>
      <c r="I37" s="226" t="s">
        <v>298</v>
      </c>
      <c r="J37" s="233" t="s">
        <v>299</v>
      </c>
      <c r="K37" s="234">
        <f>SUM(K38)</f>
        <v>0</v>
      </c>
      <c r="L37" s="234">
        <f>SUM(L38)</f>
        <v>0</v>
      </c>
      <c r="M37" s="234">
        <f>SUM(M38)</f>
        <v>0</v>
      </c>
      <c r="N37" s="229"/>
      <c r="O37" s="229"/>
      <c r="P37" s="229"/>
      <c r="Q37" s="229"/>
      <c r="R37" s="229"/>
      <c r="S37" s="229"/>
      <c r="T37" s="229"/>
      <c r="U37" s="229"/>
      <c r="V37" s="230"/>
      <c r="W37" s="231"/>
      <c r="X37" s="231"/>
      <c r="Y37" s="231"/>
    </row>
    <row r="38" spans="1:25" ht="60.4" hidden="1" customHeight="1" x14ac:dyDescent="0.25">
      <c r="A38" s="225" t="s">
        <v>300</v>
      </c>
      <c r="B38" s="226" t="s">
        <v>297</v>
      </c>
      <c r="C38" s="226" t="s">
        <v>235</v>
      </c>
      <c r="D38" s="226" t="s">
        <v>264</v>
      </c>
      <c r="E38" s="226" t="s">
        <v>207</v>
      </c>
      <c r="F38" s="226" t="s">
        <v>301</v>
      </c>
      <c r="G38" s="226" t="s">
        <v>202</v>
      </c>
      <c r="H38" s="226" t="s">
        <v>238</v>
      </c>
      <c r="I38" s="226" t="s">
        <v>298</v>
      </c>
      <c r="J38" s="233" t="s">
        <v>302</v>
      </c>
      <c r="K38" s="234"/>
      <c r="L38" s="234"/>
      <c r="M38" s="234"/>
      <c r="N38" s="229"/>
      <c r="O38" s="229"/>
      <c r="P38" s="229"/>
      <c r="Q38" s="229"/>
      <c r="R38" s="229"/>
      <c r="S38" s="229"/>
      <c r="T38" s="229"/>
      <c r="U38" s="229"/>
      <c r="V38" s="230"/>
      <c r="W38" s="231"/>
      <c r="X38" s="231"/>
      <c r="Y38" s="231"/>
    </row>
    <row r="39" spans="1:25" ht="78.75" hidden="1" customHeight="1" x14ac:dyDescent="0.25">
      <c r="A39" s="225" t="s">
        <v>303</v>
      </c>
      <c r="B39" s="226" t="s">
        <v>297</v>
      </c>
      <c r="C39" s="226" t="s">
        <v>235</v>
      </c>
      <c r="D39" s="226" t="s">
        <v>264</v>
      </c>
      <c r="E39" s="226" t="s">
        <v>207</v>
      </c>
      <c r="F39" s="226" t="s">
        <v>272</v>
      </c>
      <c r="G39" s="226" t="s">
        <v>237</v>
      </c>
      <c r="H39" s="226" t="s">
        <v>238</v>
      </c>
      <c r="I39" s="226" t="s">
        <v>298</v>
      </c>
      <c r="J39" s="233" t="s">
        <v>304</v>
      </c>
      <c r="K39" s="234">
        <f>SUM(K40)</f>
        <v>0</v>
      </c>
      <c r="L39" s="234">
        <f>SUM(L40)</f>
        <v>0</v>
      </c>
      <c r="M39" s="234">
        <f>SUM(M40)</f>
        <v>0</v>
      </c>
      <c r="N39" s="229"/>
      <c r="O39" s="229"/>
      <c r="P39" s="229"/>
      <c r="Q39" s="229"/>
      <c r="R39" s="229"/>
      <c r="S39" s="229"/>
      <c r="T39" s="229"/>
      <c r="U39" s="229"/>
      <c r="V39" s="230"/>
      <c r="W39" s="231"/>
      <c r="X39" s="231"/>
      <c r="Y39" s="231"/>
    </row>
    <row r="40" spans="1:25" ht="66.75" hidden="1" customHeight="1" x14ac:dyDescent="0.25">
      <c r="A40" s="225" t="s">
        <v>305</v>
      </c>
      <c r="B40" s="226" t="s">
        <v>297</v>
      </c>
      <c r="C40" s="226" t="s">
        <v>235</v>
      </c>
      <c r="D40" s="226" t="s">
        <v>264</v>
      </c>
      <c r="E40" s="226" t="s">
        <v>207</v>
      </c>
      <c r="F40" s="226" t="s">
        <v>306</v>
      </c>
      <c r="G40" s="226" t="s">
        <v>202</v>
      </c>
      <c r="H40" s="226" t="s">
        <v>238</v>
      </c>
      <c r="I40" s="226" t="s">
        <v>298</v>
      </c>
      <c r="J40" s="233" t="s">
        <v>307</v>
      </c>
      <c r="K40" s="234"/>
      <c r="L40" s="237"/>
      <c r="M40" s="234"/>
      <c r="N40" s="229"/>
      <c r="O40" s="229"/>
      <c r="P40" s="229"/>
      <c r="Q40" s="229"/>
      <c r="R40" s="229"/>
      <c r="S40" s="229"/>
      <c r="T40" s="229"/>
      <c r="U40" s="229"/>
      <c r="V40" s="230"/>
      <c r="W40" s="231"/>
      <c r="X40" s="231"/>
      <c r="Y40" s="231"/>
    </row>
    <row r="41" spans="1:25" ht="72.599999999999994" hidden="1" customHeight="1" x14ac:dyDescent="0.25">
      <c r="A41" s="225" t="s">
        <v>308</v>
      </c>
      <c r="B41" s="226" t="s">
        <v>297</v>
      </c>
      <c r="C41" s="226" t="s">
        <v>235</v>
      </c>
      <c r="D41" s="226" t="s">
        <v>264</v>
      </c>
      <c r="E41" s="226" t="s">
        <v>203</v>
      </c>
      <c r="F41" s="226" t="s">
        <v>309</v>
      </c>
      <c r="G41" s="226" t="s">
        <v>237</v>
      </c>
      <c r="H41" s="226" t="s">
        <v>238</v>
      </c>
      <c r="I41" s="226" t="s">
        <v>298</v>
      </c>
      <c r="J41" s="233" t="s">
        <v>310</v>
      </c>
      <c r="K41" s="234">
        <f>SUM(K42)</f>
        <v>0</v>
      </c>
      <c r="L41" s="237">
        <f>SUM(L42)</f>
        <v>0</v>
      </c>
      <c r="M41" s="234">
        <f>SUM(M42)</f>
        <v>0</v>
      </c>
      <c r="N41" s="231"/>
      <c r="O41" s="229"/>
      <c r="P41" s="229"/>
      <c r="Q41" s="229"/>
      <c r="R41" s="229"/>
      <c r="S41" s="229"/>
      <c r="T41" s="229"/>
      <c r="U41" s="229"/>
      <c r="V41" s="230"/>
      <c r="W41" s="231"/>
      <c r="X41" s="231"/>
      <c r="Y41" s="231"/>
    </row>
    <row r="42" spans="1:25" ht="72.599999999999994" hidden="1" customHeight="1" x14ac:dyDescent="0.25">
      <c r="A42" s="225" t="s">
        <v>311</v>
      </c>
      <c r="B42" s="226" t="s">
        <v>297</v>
      </c>
      <c r="C42" s="226" t="s">
        <v>235</v>
      </c>
      <c r="D42" s="226" t="s">
        <v>264</v>
      </c>
      <c r="E42" s="226" t="s">
        <v>203</v>
      </c>
      <c r="F42" s="226" t="s">
        <v>309</v>
      </c>
      <c r="G42" s="226" t="s">
        <v>202</v>
      </c>
      <c r="H42" s="226" t="s">
        <v>238</v>
      </c>
      <c r="I42" s="226" t="s">
        <v>298</v>
      </c>
      <c r="J42" s="233" t="s">
        <v>312</v>
      </c>
      <c r="K42" s="234"/>
      <c r="L42" s="237"/>
      <c r="M42" s="234"/>
      <c r="N42" s="229"/>
      <c r="O42" s="229"/>
      <c r="P42" s="229"/>
      <c r="Q42" s="229"/>
      <c r="R42" s="229"/>
      <c r="S42" s="229"/>
      <c r="T42" s="229"/>
      <c r="U42" s="229"/>
      <c r="V42" s="230"/>
      <c r="W42" s="231"/>
      <c r="X42" s="231"/>
      <c r="Y42" s="231"/>
    </row>
    <row r="43" spans="1:25" ht="28.5" hidden="1" customHeight="1" x14ac:dyDescent="0.25">
      <c r="A43" s="225" t="s">
        <v>313</v>
      </c>
      <c r="B43" s="226" t="s">
        <v>236</v>
      </c>
      <c r="C43" s="226" t="s">
        <v>235</v>
      </c>
      <c r="D43" s="226" t="s">
        <v>196</v>
      </c>
      <c r="E43" s="226" t="s">
        <v>237</v>
      </c>
      <c r="F43" s="226" t="s">
        <v>236</v>
      </c>
      <c r="G43" s="226" t="s">
        <v>237</v>
      </c>
      <c r="H43" s="226" t="s">
        <v>238</v>
      </c>
      <c r="I43" s="226" t="s">
        <v>236</v>
      </c>
      <c r="J43" s="227" t="s">
        <v>314</v>
      </c>
      <c r="K43" s="228">
        <f>SUM(K44,K46)</f>
        <v>0</v>
      </c>
      <c r="L43" s="228">
        <f>SUM(L44,L46)</f>
        <v>0</v>
      </c>
      <c r="M43" s="228">
        <f>SUM(M44,M46)</f>
        <v>0</v>
      </c>
      <c r="N43" s="229"/>
      <c r="O43" s="229"/>
      <c r="P43" s="229"/>
      <c r="Q43" s="229"/>
      <c r="R43" s="229"/>
      <c r="S43" s="229"/>
      <c r="T43" s="229"/>
      <c r="U43" s="229"/>
      <c r="V43" s="230"/>
      <c r="W43" s="231"/>
      <c r="X43" s="231"/>
      <c r="Y43" s="231"/>
    </row>
    <row r="44" spans="1:25" ht="25.7" hidden="1" customHeight="1" x14ac:dyDescent="0.25">
      <c r="A44" s="225" t="s">
        <v>315</v>
      </c>
      <c r="B44" s="226" t="s">
        <v>297</v>
      </c>
      <c r="C44" s="226" t="s">
        <v>235</v>
      </c>
      <c r="D44" s="226" t="s">
        <v>196</v>
      </c>
      <c r="E44" s="226" t="s">
        <v>237</v>
      </c>
      <c r="F44" s="226" t="s">
        <v>236</v>
      </c>
      <c r="G44" s="226" t="s">
        <v>237</v>
      </c>
      <c r="H44" s="226" t="s">
        <v>238</v>
      </c>
      <c r="I44" s="226" t="s">
        <v>316</v>
      </c>
      <c r="J44" s="233" t="s">
        <v>317</v>
      </c>
      <c r="K44" s="234">
        <f>SUM(K45)</f>
        <v>0</v>
      </c>
      <c r="L44" s="234">
        <f>SUM(L45)</f>
        <v>0</v>
      </c>
      <c r="M44" s="234">
        <f>SUM(M45)</f>
        <v>0</v>
      </c>
      <c r="N44" s="229"/>
      <c r="O44" s="229"/>
      <c r="P44" s="229"/>
      <c r="Q44" s="229"/>
      <c r="R44" s="229"/>
      <c r="S44" s="229"/>
      <c r="T44" s="229"/>
      <c r="U44" s="229"/>
      <c r="V44" s="230"/>
      <c r="W44" s="231"/>
      <c r="X44" s="231"/>
      <c r="Y44" s="231"/>
    </row>
    <row r="45" spans="1:25" ht="41.25" hidden="1" customHeight="1" x14ac:dyDescent="0.25">
      <c r="A45" s="225" t="s">
        <v>318</v>
      </c>
      <c r="B45" s="226" t="s">
        <v>297</v>
      </c>
      <c r="C45" s="226" t="s">
        <v>235</v>
      </c>
      <c r="D45" s="226" t="s">
        <v>196</v>
      </c>
      <c r="E45" s="226" t="s">
        <v>244</v>
      </c>
      <c r="F45" s="226" t="s">
        <v>319</v>
      </c>
      <c r="G45" s="226" t="s">
        <v>202</v>
      </c>
      <c r="H45" s="226" t="s">
        <v>238</v>
      </c>
      <c r="I45" s="226" t="s">
        <v>316</v>
      </c>
      <c r="J45" s="233" t="s">
        <v>320</v>
      </c>
      <c r="K45" s="234"/>
      <c r="L45" s="234"/>
      <c r="M45" s="234"/>
      <c r="N45" s="229"/>
      <c r="O45" s="229"/>
      <c r="P45" s="229"/>
      <c r="Q45" s="229"/>
      <c r="R45" s="229"/>
      <c r="S45" s="229"/>
      <c r="T45" s="229"/>
      <c r="U45" s="229"/>
      <c r="V45" s="230"/>
      <c r="W45" s="231"/>
      <c r="X45" s="231"/>
      <c r="Y45" s="231"/>
    </row>
    <row r="46" spans="1:25" ht="22.5" hidden="1" customHeight="1" x14ac:dyDescent="0.25">
      <c r="A46" s="225" t="s">
        <v>321</v>
      </c>
      <c r="B46" s="226" t="s">
        <v>297</v>
      </c>
      <c r="C46" s="226" t="s">
        <v>235</v>
      </c>
      <c r="D46" s="226" t="s">
        <v>196</v>
      </c>
      <c r="E46" s="226" t="s">
        <v>244</v>
      </c>
      <c r="F46" s="226" t="s">
        <v>322</v>
      </c>
      <c r="G46" s="226" t="s">
        <v>237</v>
      </c>
      <c r="H46" s="226" t="s">
        <v>238</v>
      </c>
      <c r="I46" s="226" t="s">
        <v>316</v>
      </c>
      <c r="J46" s="233" t="s">
        <v>323</v>
      </c>
      <c r="K46" s="234">
        <f>SUM(K47)</f>
        <v>0</v>
      </c>
      <c r="L46" s="234">
        <f>SUM(L47)</f>
        <v>0</v>
      </c>
      <c r="M46" s="234">
        <f>SUM(M47)</f>
        <v>0</v>
      </c>
      <c r="N46" s="229"/>
      <c r="O46" s="229"/>
      <c r="P46" s="229"/>
      <c r="Q46" s="229"/>
      <c r="R46" s="229"/>
      <c r="S46" s="229"/>
      <c r="T46" s="229"/>
      <c r="U46" s="229"/>
      <c r="V46" s="230"/>
      <c r="W46" s="231"/>
      <c r="X46" s="231"/>
      <c r="Y46" s="231"/>
    </row>
    <row r="47" spans="1:25" ht="30.95" hidden="1" customHeight="1" x14ac:dyDescent="0.25">
      <c r="A47" s="225" t="s">
        <v>324</v>
      </c>
      <c r="B47" s="226" t="s">
        <v>297</v>
      </c>
      <c r="C47" s="226" t="s">
        <v>235</v>
      </c>
      <c r="D47" s="226" t="s">
        <v>196</v>
      </c>
      <c r="E47" s="226" t="s">
        <v>244</v>
      </c>
      <c r="F47" s="226" t="s">
        <v>325</v>
      </c>
      <c r="G47" s="226" t="s">
        <v>202</v>
      </c>
      <c r="H47" s="226" t="s">
        <v>238</v>
      </c>
      <c r="I47" s="226" t="s">
        <v>316</v>
      </c>
      <c r="J47" s="233" t="s">
        <v>326</v>
      </c>
      <c r="K47" s="234"/>
      <c r="L47" s="234"/>
      <c r="M47" s="234"/>
      <c r="N47" s="229"/>
      <c r="O47" s="229"/>
      <c r="P47" s="229"/>
      <c r="Q47" s="229"/>
      <c r="R47" s="229"/>
      <c r="S47" s="229"/>
      <c r="T47" s="229"/>
      <c r="U47" s="229"/>
      <c r="V47" s="230"/>
      <c r="W47" s="231"/>
      <c r="X47" s="231"/>
      <c r="Y47" s="231"/>
    </row>
    <row r="48" spans="1:25" ht="15" customHeight="1" x14ac:dyDescent="0.25">
      <c r="A48" s="225" t="s">
        <v>327</v>
      </c>
      <c r="B48" s="226" t="s">
        <v>328</v>
      </c>
      <c r="C48" s="226" t="s">
        <v>240</v>
      </c>
      <c r="D48" s="226" t="s">
        <v>237</v>
      </c>
      <c r="E48" s="226" t="s">
        <v>237</v>
      </c>
      <c r="F48" s="226" t="s">
        <v>236</v>
      </c>
      <c r="G48" s="226" t="s">
        <v>237</v>
      </c>
      <c r="H48" s="226" t="s">
        <v>238</v>
      </c>
      <c r="I48" s="226" t="s">
        <v>236</v>
      </c>
      <c r="J48" s="227" t="s">
        <v>329</v>
      </c>
      <c r="K48" s="228">
        <f>SUM(K49,K62)</f>
        <v>6962.9</v>
      </c>
      <c r="L48" s="228">
        <f>SUM(L49,L62)</f>
        <v>1124.8</v>
      </c>
      <c r="M48" s="228">
        <f>SUM(M49,M62)</f>
        <v>1680.3</v>
      </c>
      <c r="N48" s="229"/>
      <c r="O48" s="229"/>
      <c r="P48" s="229"/>
      <c r="Q48" s="229"/>
      <c r="R48" s="229"/>
      <c r="S48" s="229"/>
      <c r="T48" s="229"/>
      <c r="U48" s="229"/>
      <c r="V48" s="230"/>
      <c r="W48" s="231"/>
      <c r="X48" s="231"/>
      <c r="Y48" s="231"/>
    </row>
    <row r="49" spans="1:25" ht="27.75" customHeight="1" x14ac:dyDescent="0.25">
      <c r="A49" s="225" t="s">
        <v>330</v>
      </c>
      <c r="B49" s="226" t="s">
        <v>328</v>
      </c>
      <c r="C49" s="226" t="s">
        <v>240</v>
      </c>
      <c r="D49" s="226" t="s">
        <v>244</v>
      </c>
      <c r="E49" s="226" t="s">
        <v>237</v>
      </c>
      <c r="F49" s="226" t="s">
        <v>236</v>
      </c>
      <c r="G49" s="226" t="s">
        <v>237</v>
      </c>
      <c r="H49" s="226" t="s">
        <v>238</v>
      </c>
      <c r="I49" s="226" t="s">
        <v>236</v>
      </c>
      <c r="J49" s="227" t="s">
        <v>331</v>
      </c>
      <c r="K49" s="228">
        <f>SUM(K50,K53,K55,K60)</f>
        <v>5406.9</v>
      </c>
      <c r="L49" s="228">
        <f>SUM(L50,L53,L55,L60)</f>
        <v>1124.8</v>
      </c>
      <c r="M49" s="228">
        <f>SUM(M50,M53,M55,M60)</f>
        <v>1680.3</v>
      </c>
      <c r="N49" s="229"/>
      <c r="O49" s="229"/>
      <c r="P49" s="229"/>
      <c r="Q49" s="229"/>
      <c r="R49" s="229"/>
      <c r="S49" s="229"/>
      <c r="T49" s="229"/>
      <c r="U49" s="229"/>
      <c r="V49" s="230"/>
      <c r="W49" s="231"/>
      <c r="X49" s="231"/>
      <c r="Y49" s="231"/>
    </row>
    <row r="50" spans="1:25" ht="27.75" customHeight="1" x14ac:dyDescent="0.25">
      <c r="A50" s="225" t="s">
        <v>287</v>
      </c>
      <c r="B50" s="226" t="s">
        <v>328</v>
      </c>
      <c r="C50" s="226" t="s">
        <v>240</v>
      </c>
      <c r="D50" s="226" t="s">
        <v>244</v>
      </c>
      <c r="E50" s="226" t="s">
        <v>274</v>
      </c>
      <c r="F50" s="226" t="s">
        <v>236</v>
      </c>
      <c r="G50" s="226" t="s">
        <v>237</v>
      </c>
      <c r="H50" s="226" t="s">
        <v>238</v>
      </c>
      <c r="I50" s="226" t="s">
        <v>332</v>
      </c>
      <c r="J50" s="227" t="s">
        <v>333</v>
      </c>
      <c r="K50" s="228">
        <f t="shared" ref="K50:M51" si="2">SUM(K51)</f>
        <v>1504.4</v>
      </c>
      <c r="L50" s="228">
        <f t="shared" si="2"/>
        <v>1013.6</v>
      </c>
      <c r="M50" s="228">
        <f t="shared" si="2"/>
        <v>1564.7</v>
      </c>
      <c r="N50" s="229"/>
      <c r="O50" s="229"/>
      <c r="P50" s="229"/>
      <c r="Q50" s="229"/>
      <c r="R50" s="229"/>
      <c r="S50" s="229"/>
      <c r="T50" s="229"/>
      <c r="U50" s="229"/>
      <c r="V50" s="230"/>
      <c r="W50" s="231"/>
      <c r="X50" s="231"/>
      <c r="Y50" s="231"/>
    </row>
    <row r="51" spans="1:25" ht="20.65" customHeight="1" x14ac:dyDescent="0.25">
      <c r="A51" s="225" t="s">
        <v>289</v>
      </c>
      <c r="B51" s="226" t="s">
        <v>328</v>
      </c>
      <c r="C51" s="226" t="s">
        <v>240</v>
      </c>
      <c r="D51" s="226" t="s">
        <v>244</v>
      </c>
      <c r="E51" s="226" t="s">
        <v>274</v>
      </c>
      <c r="F51" s="226" t="s">
        <v>334</v>
      </c>
      <c r="G51" s="226" t="s">
        <v>237</v>
      </c>
      <c r="H51" s="226" t="s">
        <v>238</v>
      </c>
      <c r="I51" s="226" t="s">
        <v>332</v>
      </c>
      <c r="J51" s="233" t="s">
        <v>335</v>
      </c>
      <c r="K51" s="234">
        <f t="shared" si="2"/>
        <v>1504.4</v>
      </c>
      <c r="L51" s="234">
        <f t="shared" si="2"/>
        <v>1013.6</v>
      </c>
      <c r="M51" s="234">
        <f t="shared" si="2"/>
        <v>1564.7</v>
      </c>
      <c r="N51" s="229"/>
      <c r="O51" s="229"/>
      <c r="P51" s="229"/>
      <c r="Q51" s="229"/>
      <c r="R51" s="229"/>
      <c r="S51" s="229"/>
      <c r="T51" s="229"/>
      <c r="U51" s="229"/>
      <c r="V51" s="230"/>
      <c r="W51" s="231"/>
      <c r="X51" s="231"/>
      <c r="Y51" s="231"/>
    </row>
    <row r="52" spans="1:25" ht="30.2" customHeight="1" x14ac:dyDescent="0.25">
      <c r="A52" s="225" t="s">
        <v>291</v>
      </c>
      <c r="B52" s="226" t="s">
        <v>328</v>
      </c>
      <c r="C52" s="226" t="s">
        <v>240</v>
      </c>
      <c r="D52" s="226" t="s">
        <v>244</v>
      </c>
      <c r="E52" s="226" t="s">
        <v>274</v>
      </c>
      <c r="F52" s="226" t="s">
        <v>334</v>
      </c>
      <c r="G52" s="226" t="s">
        <v>202</v>
      </c>
      <c r="H52" s="226" t="s">
        <v>238</v>
      </c>
      <c r="I52" s="226" t="s">
        <v>332</v>
      </c>
      <c r="J52" s="233" t="s">
        <v>336</v>
      </c>
      <c r="K52" s="234">
        <v>1504.4</v>
      </c>
      <c r="L52" s="234">
        <v>1013.6</v>
      </c>
      <c r="M52" s="234">
        <v>1564.7</v>
      </c>
      <c r="N52" s="229"/>
      <c r="O52" s="229"/>
      <c r="P52" s="229"/>
      <c r="Q52" s="229"/>
      <c r="R52" s="229"/>
      <c r="S52" s="229"/>
      <c r="T52" s="229"/>
      <c r="U52" s="229"/>
      <c r="V52" s="230"/>
      <c r="W52" s="231"/>
      <c r="X52" s="231"/>
      <c r="Y52" s="231"/>
    </row>
    <row r="53" spans="1:25" ht="27.75" customHeight="1" x14ac:dyDescent="0.25">
      <c r="A53" s="225" t="s">
        <v>294</v>
      </c>
      <c r="B53" s="226" t="s">
        <v>328</v>
      </c>
      <c r="C53" s="226" t="s">
        <v>240</v>
      </c>
      <c r="D53" s="226" t="s">
        <v>244</v>
      </c>
      <c r="E53" s="226" t="s">
        <v>284</v>
      </c>
      <c r="F53" s="226" t="s">
        <v>236</v>
      </c>
      <c r="G53" s="226" t="s">
        <v>237</v>
      </c>
      <c r="H53" s="226" t="s">
        <v>238</v>
      </c>
      <c r="I53" s="226" t="s">
        <v>332</v>
      </c>
      <c r="J53" s="227" t="s">
        <v>337</v>
      </c>
      <c r="K53" s="228">
        <f>SUM(K54:K54)</f>
        <v>286.7</v>
      </c>
      <c r="L53" s="228">
        <f>SUM(L54:L54)</f>
        <v>0</v>
      </c>
      <c r="M53" s="228">
        <f>SUM(M54:M54)</f>
        <v>0</v>
      </c>
      <c r="N53" s="229"/>
      <c r="O53" s="229"/>
      <c r="P53" s="229"/>
      <c r="Q53" s="229"/>
      <c r="R53" s="229"/>
      <c r="S53" s="229"/>
      <c r="T53" s="229"/>
      <c r="U53" s="229"/>
      <c r="V53" s="230"/>
      <c r="W53" s="231"/>
      <c r="X53" s="231"/>
      <c r="Y53" s="231"/>
    </row>
    <row r="54" spans="1:25" ht="26.45" customHeight="1" x14ac:dyDescent="0.25">
      <c r="A54" s="225" t="s">
        <v>338</v>
      </c>
      <c r="B54" s="226" t="s">
        <v>328</v>
      </c>
      <c r="C54" s="226" t="s">
        <v>240</v>
      </c>
      <c r="D54" s="226" t="s">
        <v>244</v>
      </c>
      <c r="E54" s="226" t="s">
        <v>339</v>
      </c>
      <c r="F54" s="226" t="s">
        <v>340</v>
      </c>
      <c r="G54" s="226" t="s">
        <v>202</v>
      </c>
      <c r="H54" s="226" t="s">
        <v>238</v>
      </c>
      <c r="I54" s="226" t="s">
        <v>332</v>
      </c>
      <c r="J54" s="233" t="s">
        <v>341</v>
      </c>
      <c r="K54" s="234">
        <v>286.7</v>
      </c>
      <c r="L54" s="234">
        <v>0</v>
      </c>
      <c r="M54" s="234">
        <v>0</v>
      </c>
      <c r="N54" s="229"/>
      <c r="O54" s="229"/>
      <c r="P54" s="229"/>
      <c r="Q54" s="229"/>
      <c r="R54" s="229"/>
      <c r="S54" s="229"/>
      <c r="T54" s="229"/>
      <c r="U54" s="229"/>
      <c r="V54" s="230"/>
      <c r="W54" s="231"/>
      <c r="X54" s="231"/>
      <c r="Y54" s="231"/>
    </row>
    <row r="55" spans="1:25" ht="27" customHeight="1" x14ac:dyDescent="0.25">
      <c r="A55" s="225" t="s">
        <v>342</v>
      </c>
      <c r="B55" s="226" t="s">
        <v>328</v>
      </c>
      <c r="C55" s="226" t="s">
        <v>240</v>
      </c>
      <c r="D55" s="226" t="s">
        <v>244</v>
      </c>
      <c r="E55" s="226" t="s">
        <v>343</v>
      </c>
      <c r="F55" s="226" t="s">
        <v>236</v>
      </c>
      <c r="G55" s="226" t="s">
        <v>237</v>
      </c>
      <c r="H55" s="226" t="s">
        <v>238</v>
      </c>
      <c r="I55" s="226" t="s">
        <v>332</v>
      </c>
      <c r="J55" s="227" t="s">
        <v>344</v>
      </c>
      <c r="K55" s="228">
        <f>SUM(K56,K58)</f>
        <v>110.1</v>
      </c>
      <c r="L55" s="228">
        <f>SUM(L56,L58)</f>
        <v>111.19999999999999</v>
      </c>
      <c r="M55" s="228">
        <f>SUM(M56,M58)</f>
        <v>115.6</v>
      </c>
      <c r="N55" s="229"/>
      <c r="O55" s="229"/>
      <c r="P55" s="229"/>
      <c r="Q55" s="229"/>
      <c r="R55" s="229"/>
      <c r="S55" s="229"/>
      <c r="T55" s="229"/>
      <c r="U55" s="229"/>
      <c r="V55" s="230"/>
      <c r="W55" s="231"/>
      <c r="X55" s="231"/>
      <c r="Y55" s="231"/>
    </row>
    <row r="56" spans="1:25" ht="27" customHeight="1" x14ac:dyDescent="0.25">
      <c r="A56" s="225" t="s">
        <v>339</v>
      </c>
      <c r="B56" s="226" t="s">
        <v>328</v>
      </c>
      <c r="C56" s="226" t="s">
        <v>240</v>
      </c>
      <c r="D56" s="226" t="s">
        <v>244</v>
      </c>
      <c r="E56" s="226" t="s">
        <v>343</v>
      </c>
      <c r="F56" s="226" t="s">
        <v>345</v>
      </c>
      <c r="G56" s="226" t="s">
        <v>237</v>
      </c>
      <c r="H56" s="226" t="s">
        <v>238</v>
      </c>
      <c r="I56" s="226" t="s">
        <v>332</v>
      </c>
      <c r="J56" s="233" t="s">
        <v>346</v>
      </c>
      <c r="K56" s="234">
        <f>SUM(K57)</f>
        <v>0.1</v>
      </c>
      <c r="L56" s="234">
        <f>SUM(L57)</f>
        <v>0.1</v>
      </c>
      <c r="M56" s="234">
        <f>SUM(M57)</f>
        <v>0.1</v>
      </c>
      <c r="N56" s="229"/>
      <c r="O56" s="229"/>
      <c r="P56" s="229"/>
      <c r="Q56" s="229"/>
      <c r="R56" s="229"/>
      <c r="S56" s="229"/>
      <c r="T56" s="229"/>
      <c r="U56" s="229"/>
      <c r="V56" s="230"/>
      <c r="W56" s="231"/>
      <c r="X56" s="231"/>
      <c r="Y56" s="231"/>
    </row>
    <row r="57" spans="1:25" ht="27" customHeight="1" x14ac:dyDescent="0.25">
      <c r="A57" s="225" t="s">
        <v>343</v>
      </c>
      <c r="B57" s="226" t="s">
        <v>328</v>
      </c>
      <c r="C57" s="226" t="s">
        <v>240</v>
      </c>
      <c r="D57" s="226" t="s">
        <v>244</v>
      </c>
      <c r="E57" s="226" t="s">
        <v>343</v>
      </c>
      <c r="F57" s="226" t="s">
        <v>345</v>
      </c>
      <c r="G57" s="226" t="s">
        <v>202</v>
      </c>
      <c r="H57" s="226" t="s">
        <v>238</v>
      </c>
      <c r="I57" s="226" t="s">
        <v>332</v>
      </c>
      <c r="J57" s="233" t="s">
        <v>347</v>
      </c>
      <c r="K57" s="234">
        <v>0.1</v>
      </c>
      <c r="L57" s="234">
        <v>0.1</v>
      </c>
      <c r="M57" s="234">
        <v>0.1</v>
      </c>
      <c r="N57" s="229"/>
      <c r="O57" s="229"/>
      <c r="P57" s="229"/>
      <c r="Q57" s="229"/>
      <c r="R57" s="229"/>
      <c r="S57" s="229"/>
      <c r="T57" s="229"/>
      <c r="U57" s="229"/>
      <c r="V57" s="230"/>
      <c r="W57" s="231"/>
      <c r="X57" s="231"/>
      <c r="Y57" s="231"/>
    </row>
    <row r="58" spans="1:25" ht="28.5" customHeight="1" x14ac:dyDescent="0.25">
      <c r="A58" s="225" t="s">
        <v>296</v>
      </c>
      <c r="B58" s="226" t="s">
        <v>328</v>
      </c>
      <c r="C58" s="226" t="s">
        <v>240</v>
      </c>
      <c r="D58" s="226" t="s">
        <v>244</v>
      </c>
      <c r="E58" s="226" t="s">
        <v>308</v>
      </c>
      <c r="F58" s="226" t="s">
        <v>348</v>
      </c>
      <c r="G58" s="226" t="s">
        <v>237</v>
      </c>
      <c r="H58" s="226" t="s">
        <v>238</v>
      </c>
      <c r="I58" s="226" t="s">
        <v>332</v>
      </c>
      <c r="J58" s="233" t="s">
        <v>349</v>
      </c>
      <c r="K58" s="234">
        <f>SUM(K59)</f>
        <v>110</v>
      </c>
      <c r="L58" s="234">
        <f>SUM(L59)</f>
        <v>111.1</v>
      </c>
      <c r="M58" s="234">
        <f>SUM(M59)</f>
        <v>115.5</v>
      </c>
      <c r="N58" s="229"/>
      <c r="O58" s="229"/>
      <c r="P58" s="229"/>
      <c r="Q58" s="229"/>
      <c r="R58" s="229"/>
      <c r="S58" s="229"/>
      <c r="T58" s="229"/>
      <c r="U58" s="229"/>
      <c r="V58" s="230"/>
      <c r="W58" s="231"/>
      <c r="X58" s="231"/>
      <c r="Y58" s="231"/>
    </row>
    <row r="59" spans="1:25" ht="41.25" customHeight="1" x14ac:dyDescent="0.25">
      <c r="A59" s="225" t="s">
        <v>300</v>
      </c>
      <c r="B59" s="226" t="s">
        <v>328</v>
      </c>
      <c r="C59" s="226" t="s">
        <v>240</v>
      </c>
      <c r="D59" s="226" t="s">
        <v>244</v>
      </c>
      <c r="E59" s="226" t="s">
        <v>308</v>
      </c>
      <c r="F59" s="226" t="s">
        <v>348</v>
      </c>
      <c r="G59" s="226" t="s">
        <v>202</v>
      </c>
      <c r="H59" s="226" t="s">
        <v>238</v>
      </c>
      <c r="I59" s="226" t="s">
        <v>332</v>
      </c>
      <c r="J59" s="233" t="s">
        <v>350</v>
      </c>
      <c r="K59" s="234">
        <v>110</v>
      </c>
      <c r="L59" s="234">
        <v>111.1</v>
      </c>
      <c r="M59" s="234">
        <v>115.5</v>
      </c>
      <c r="N59" s="229"/>
      <c r="O59" s="229"/>
      <c r="P59" s="229"/>
      <c r="Q59" s="229"/>
      <c r="R59" s="229"/>
      <c r="S59" s="229"/>
      <c r="T59" s="229"/>
      <c r="U59" s="229"/>
      <c r="V59" s="230"/>
      <c r="W59" s="231"/>
      <c r="X59" s="231"/>
      <c r="Y59" s="231"/>
    </row>
    <row r="60" spans="1:25" ht="15" customHeight="1" x14ac:dyDescent="0.25">
      <c r="A60" s="225" t="s">
        <v>303</v>
      </c>
      <c r="B60" s="226" t="s">
        <v>328</v>
      </c>
      <c r="C60" s="226" t="s">
        <v>240</v>
      </c>
      <c r="D60" s="226" t="s">
        <v>244</v>
      </c>
      <c r="E60" s="226" t="s">
        <v>351</v>
      </c>
      <c r="F60" s="226" t="s">
        <v>236</v>
      </c>
      <c r="G60" s="226" t="s">
        <v>237</v>
      </c>
      <c r="H60" s="226" t="s">
        <v>238</v>
      </c>
      <c r="I60" s="226" t="s">
        <v>332</v>
      </c>
      <c r="J60" s="227" t="s">
        <v>27</v>
      </c>
      <c r="K60" s="228">
        <f>SUM(K61)</f>
        <v>3505.7</v>
      </c>
      <c r="L60" s="228">
        <f>SUM(L61)</f>
        <v>0</v>
      </c>
      <c r="M60" s="228">
        <f>SUM(M61)</f>
        <v>0</v>
      </c>
      <c r="N60" s="229"/>
      <c r="O60" s="229"/>
      <c r="P60" s="229"/>
      <c r="Q60" s="229"/>
      <c r="R60" s="229"/>
      <c r="S60" s="229"/>
      <c r="T60" s="229"/>
      <c r="U60" s="229"/>
      <c r="V60" s="230"/>
      <c r="W60" s="231"/>
      <c r="X60" s="231"/>
      <c r="Y60" s="231"/>
    </row>
    <row r="61" spans="1:25" ht="33.4" customHeight="1" x14ac:dyDescent="0.25">
      <c r="A61" s="225" t="s">
        <v>305</v>
      </c>
      <c r="B61" s="226" t="s">
        <v>328</v>
      </c>
      <c r="C61" s="226" t="s">
        <v>240</v>
      </c>
      <c r="D61" s="226" t="s">
        <v>244</v>
      </c>
      <c r="E61" s="226" t="s">
        <v>321</v>
      </c>
      <c r="F61" s="226" t="s">
        <v>352</v>
      </c>
      <c r="G61" s="226" t="s">
        <v>202</v>
      </c>
      <c r="H61" s="226" t="s">
        <v>238</v>
      </c>
      <c r="I61" s="226" t="s">
        <v>332</v>
      </c>
      <c r="J61" s="233" t="s">
        <v>353</v>
      </c>
      <c r="K61" s="234">
        <v>3505.7</v>
      </c>
      <c r="L61" s="234">
        <v>0</v>
      </c>
      <c r="M61" s="234">
        <v>0</v>
      </c>
      <c r="N61" s="229"/>
      <c r="O61" s="229"/>
      <c r="P61" s="229"/>
      <c r="Q61" s="229"/>
      <c r="R61" s="229"/>
      <c r="S61" s="229"/>
      <c r="T61" s="229"/>
      <c r="U61" s="229"/>
      <c r="V61" s="230"/>
      <c r="W61" s="231"/>
      <c r="X61" s="231"/>
      <c r="Y61" s="231"/>
    </row>
    <row r="62" spans="1:25" ht="18.600000000000001" customHeight="1" x14ac:dyDescent="0.25">
      <c r="A62" s="225" t="s">
        <v>308</v>
      </c>
      <c r="B62" s="226" t="s">
        <v>328</v>
      </c>
      <c r="C62" s="226" t="s">
        <v>240</v>
      </c>
      <c r="D62" s="226" t="s">
        <v>354</v>
      </c>
      <c r="E62" s="226" t="s">
        <v>207</v>
      </c>
      <c r="F62" s="226" t="s">
        <v>236</v>
      </c>
      <c r="G62" s="226" t="s">
        <v>202</v>
      </c>
      <c r="H62" s="226" t="s">
        <v>238</v>
      </c>
      <c r="I62" s="226" t="s">
        <v>236</v>
      </c>
      <c r="J62" s="227" t="s">
        <v>355</v>
      </c>
      <c r="K62" s="228">
        <f>SUM(K63)</f>
        <v>1556</v>
      </c>
      <c r="L62" s="228">
        <f>SUM(L63)</f>
        <v>0</v>
      </c>
      <c r="M62" s="228">
        <f>SUM(M63)</f>
        <v>0</v>
      </c>
      <c r="N62" s="229"/>
      <c r="O62" s="229"/>
      <c r="P62" s="229"/>
      <c r="Q62" s="229"/>
      <c r="R62" s="229"/>
      <c r="S62" s="229"/>
      <c r="T62" s="229"/>
      <c r="U62" s="229"/>
      <c r="V62" s="230"/>
      <c r="W62" s="231"/>
      <c r="X62" s="231"/>
      <c r="Y62" s="231"/>
    </row>
    <row r="63" spans="1:25" ht="27.75" customHeight="1" x14ac:dyDescent="0.25">
      <c r="A63" s="225" t="s">
        <v>311</v>
      </c>
      <c r="B63" s="226" t="s">
        <v>328</v>
      </c>
      <c r="C63" s="226" t="s">
        <v>240</v>
      </c>
      <c r="D63" s="226" t="s">
        <v>354</v>
      </c>
      <c r="E63" s="226" t="s">
        <v>207</v>
      </c>
      <c r="F63" s="226" t="s">
        <v>272</v>
      </c>
      <c r="G63" s="226" t="s">
        <v>202</v>
      </c>
      <c r="H63" s="226" t="s">
        <v>238</v>
      </c>
      <c r="I63" s="226" t="s">
        <v>332</v>
      </c>
      <c r="J63" s="233" t="s">
        <v>356</v>
      </c>
      <c r="K63" s="234">
        <v>1556</v>
      </c>
      <c r="L63" s="234">
        <v>0</v>
      </c>
      <c r="M63" s="234">
        <v>0</v>
      </c>
      <c r="N63" s="229"/>
      <c r="O63" s="229"/>
      <c r="P63" s="229"/>
      <c r="Q63" s="229"/>
      <c r="R63" s="229"/>
      <c r="S63" s="229"/>
      <c r="T63" s="229"/>
      <c r="U63" s="229"/>
      <c r="V63" s="230"/>
      <c r="W63" s="231"/>
      <c r="X63" s="231"/>
      <c r="Y63" s="231"/>
    </row>
    <row r="64" spans="1:25" ht="15" customHeight="1" x14ac:dyDescent="0.25">
      <c r="A64" s="258" t="s">
        <v>357</v>
      </c>
      <c r="B64" s="259"/>
      <c r="C64" s="259"/>
      <c r="D64" s="259"/>
      <c r="E64" s="259"/>
      <c r="F64" s="259"/>
      <c r="G64" s="259"/>
      <c r="H64" s="259"/>
      <c r="I64" s="259"/>
      <c r="J64" s="260"/>
      <c r="K64" s="228">
        <f>SUM(K13,K48)</f>
        <v>11081.7</v>
      </c>
      <c r="L64" s="228">
        <f>SUM(L13,L48)</f>
        <v>5441.2000000000007</v>
      </c>
      <c r="M64" s="228">
        <f>SUM(M13,M48)</f>
        <v>6221.9000000000005</v>
      </c>
      <c r="N64" s="229"/>
      <c r="O64" s="229"/>
      <c r="P64" s="229"/>
      <c r="Q64" s="229"/>
      <c r="R64" s="229"/>
      <c r="S64" s="229"/>
      <c r="T64" s="229"/>
      <c r="U64" s="229"/>
      <c r="V64" s="230"/>
      <c r="W64" s="231"/>
      <c r="X64" s="231"/>
      <c r="Y64" s="231"/>
    </row>
  </sheetData>
  <mergeCells count="11">
    <mergeCell ref="A64:J64"/>
    <mergeCell ref="K2:M2"/>
    <mergeCell ref="K4:M4"/>
    <mergeCell ref="A7:M7"/>
    <mergeCell ref="A10:A11"/>
    <mergeCell ref="B10:I10"/>
    <mergeCell ref="J10:J11"/>
    <mergeCell ref="K10:K11"/>
    <mergeCell ref="L10:L11"/>
    <mergeCell ref="M10:M11"/>
    <mergeCell ref="J3:M3"/>
  </mergeCells>
  <pageMargins left="0.70866141732283472" right="0.70866141732283472" top="0.74803149606299213" bottom="0.74803149606299213" header="0.31496062992125984" footer="0.31496062992125984"/>
  <pageSetup paperSize="9" scale="6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showGridLines="0" view="pageBreakPreview" zoomScaleNormal="100" zoomScaleSheetLayoutView="100" workbookViewId="0">
      <pane ySplit="9" topLeftCell="A40" activePane="bottomLeft" state="frozen"/>
      <selection pane="bottomLeft" activeCell="A53" sqref="A53"/>
    </sheetView>
  </sheetViews>
  <sheetFormatPr defaultColWidth="9.140625" defaultRowHeight="12.75" x14ac:dyDescent="0.2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x14ac:dyDescent="0.2">
      <c r="A1" s="98"/>
      <c r="B1" s="98"/>
      <c r="C1" s="98"/>
      <c r="D1" s="98"/>
      <c r="E1" s="269" t="s">
        <v>70</v>
      </c>
      <c r="F1" s="269"/>
      <c r="G1" s="269"/>
      <c r="H1" s="270"/>
    </row>
    <row r="2" spans="1:8" ht="15" x14ac:dyDescent="0.2">
      <c r="A2" s="98"/>
      <c r="B2" s="98"/>
      <c r="C2" s="98"/>
      <c r="D2" s="245"/>
      <c r="E2" s="246"/>
      <c r="F2" s="272" t="s">
        <v>131</v>
      </c>
      <c r="G2" s="273"/>
      <c r="H2" s="273"/>
    </row>
    <row r="3" spans="1:8" x14ac:dyDescent="0.2">
      <c r="A3" s="98"/>
      <c r="B3" s="98"/>
      <c r="C3" s="98"/>
      <c r="D3" s="269" t="s">
        <v>366</v>
      </c>
      <c r="E3" s="270"/>
      <c r="F3" s="270"/>
      <c r="G3" s="270"/>
      <c r="H3" s="270"/>
    </row>
    <row r="4" spans="1:8" x14ac:dyDescent="0.2">
      <c r="A4" s="98"/>
      <c r="B4" s="98"/>
      <c r="C4" s="98"/>
      <c r="D4" s="98"/>
      <c r="E4" s="98"/>
      <c r="F4" s="98"/>
      <c r="G4" s="98"/>
      <c r="H4" s="98"/>
    </row>
    <row r="5" spans="1:8" s="111" customFormat="1" ht="69.75" customHeight="1" x14ac:dyDescent="0.2">
      <c r="A5" s="271" t="s">
        <v>140</v>
      </c>
      <c r="B5" s="271"/>
      <c r="C5" s="271"/>
      <c r="D5" s="271"/>
      <c r="E5" s="271"/>
      <c r="F5" s="271"/>
      <c r="G5" s="271"/>
      <c r="H5" s="271"/>
    </row>
    <row r="6" spans="1:8" s="111" customFormat="1" ht="15.75" hidden="1" x14ac:dyDescent="0.2">
      <c r="A6" s="244"/>
      <c r="B6" s="248"/>
      <c r="C6" s="248"/>
      <c r="D6" s="248"/>
      <c r="E6" s="248"/>
      <c r="F6" s="248"/>
      <c r="G6" s="248"/>
      <c r="H6" s="248"/>
    </row>
    <row r="7" spans="1:8" x14ac:dyDescent="0.2">
      <c r="H7" s="243" t="s">
        <v>72</v>
      </c>
    </row>
    <row r="8" spans="1:8" ht="15" x14ac:dyDescent="0.2">
      <c r="A8" s="276" t="s">
        <v>0</v>
      </c>
      <c r="B8" s="276" t="s">
        <v>1</v>
      </c>
      <c r="C8" s="276" t="s">
        <v>2</v>
      </c>
      <c r="D8" s="276" t="s">
        <v>3</v>
      </c>
      <c r="E8" s="276" t="s">
        <v>4</v>
      </c>
      <c r="F8" s="274" t="s">
        <v>121</v>
      </c>
      <c r="G8" s="275"/>
      <c r="H8" s="275"/>
    </row>
    <row r="9" spans="1:8" ht="15.75" x14ac:dyDescent="0.2">
      <c r="A9" s="277"/>
      <c r="B9" s="277"/>
      <c r="C9" s="277"/>
      <c r="D9" s="277"/>
      <c r="E9" s="277"/>
      <c r="F9" s="118" t="s">
        <v>117</v>
      </c>
      <c r="G9" s="118" t="s">
        <v>120</v>
      </c>
      <c r="H9" s="118" t="s">
        <v>142</v>
      </c>
    </row>
    <row r="10" spans="1:8" ht="15.75" x14ac:dyDescent="0.2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31">
        <f>F11+F16+F29+F34+F39+F44</f>
        <v>5693.6</v>
      </c>
      <c r="G10" s="131">
        <f>G11+G16+G29+G34+G39+G44</f>
        <v>2589</v>
      </c>
      <c r="H10" s="122">
        <f>H11+H16+H29+H34+H39+H44</f>
        <v>2589</v>
      </c>
    </row>
    <row r="11" spans="1:8" ht="31.5" x14ac:dyDescent="0.2">
      <c r="A11" s="114" t="s">
        <v>8</v>
      </c>
      <c r="B11" s="4">
        <v>1</v>
      </c>
      <c r="C11" s="5">
        <v>2</v>
      </c>
      <c r="D11" s="6" t="s">
        <v>7</v>
      </c>
      <c r="E11" s="7" t="s">
        <v>7</v>
      </c>
      <c r="F11" s="131">
        <f t="shared" ref="F11:H14" si="0">F12</f>
        <v>740.2</v>
      </c>
      <c r="G11" s="131">
        <f t="shared" si="0"/>
        <v>740.2</v>
      </c>
      <c r="H11" s="122">
        <f t="shared" si="0"/>
        <v>740.2</v>
      </c>
    </row>
    <row r="12" spans="1:8" ht="15.75" x14ac:dyDescent="0.2">
      <c r="A12" s="41" t="s">
        <v>9</v>
      </c>
      <c r="B12" s="11">
        <v>1</v>
      </c>
      <c r="C12" s="12">
        <v>2</v>
      </c>
      <c r="D12" s="13" t="s">
        <v>10</v>
      </c>
      <c r="E12" s="14" t="s">
        <v>7</v>
      </c>
      <c r="F12" s="132">
        <f t="shared" si="0"/>
        <v>740.2</v>
      </c>
      <c r="G12" s="132">
        <f t="shared" si="0"/>
        <v>740.2</v>
      </c>
      <c r="H12" s="123">
        <f t="shared" si="0"/>
        <v>740.2</v>
      </c>
    </row>
    <row r="13" spans="1:8" ht="15.75" x14ac:dyDescent="0.2">
      <c r="A13" s="41" t="s">
        <v>11</v>
      </c>
      <c r="B13" s="11">
        <v>1</v>
      </c>
      <c r="C13" s="12">
        <v>2</v>
      </c>
      <c r="D13" s="13" t="s">
        <v>12</v>
      </c>
      <c r="E13" s="14" t="s">
        <v>7</v>
      </c>
      <c r="F13" s="132">
        <f t="shared" si="0"/>
        <v>740.2</v>
      </c>
      <c r="G13" s="132">
        <f t="shared" si="0"/>
        <v>740.2</v>
      </c>
      <c r="H13" s="123">
        <f t="shared" si="0"/>
        <v>740.2</v>
      </c>
    </row>
    <row r="14" spans="1:8" ht="63" x14ac:dyDescent="0.2">
      <c r="A14" s="144" t="s">
        <v>13</v>
      </c>
      <c r="B14" s="24">
        <v>1</v>
      </c>
      <c r="C14" s="24">
        <v>2</v>
      </c>
      <c r="D14" s="39" t="s">
        <v>12</v>
      </c>
      <c r="E14" s="26">
        <v>100</v>
      </c>
      <c r="F14" s="133">
        <f t="shared" si="0"/>
        <v>740.2</v>
      </c>
      <c r="G14" s="133">
        <f t="shared" si="0"/>
        <v>740.2</v>
      </c>
      <c r="H14" s="124">
        <f t="shared" si="0"/>
        <v>740.2</v>
      </c>
    </row>
    <row r="15" spans="1:8" ht="31.5" x14ac:dyDescent="0.2">
      <c r="A15" s="144" t="s">
        <v>14</v>
      </c>
      <c r="B15" s="24">
        <v>1</v>
      </c>
      <c r="C15" s="24">
        <v>2</v>
      </c>
      <c r="D15" s="39" t="s">
        <v>12</v>
      </c>
      <c r="E15" s="26">
        <v>120</v>
      </c>
      <c r="F15" s="133">
        <v>740.2</v>
      </c>
      <c r="G15" s="133">
        <v>740.2</v>
      </c>
      <c r="H15" s="124">
        <v>740.2</v>
      </c>
    </row>
    <row r="16" spans="1:8" ht="47.25" x14ac:dyDescent="0.2">
      <c r="A16" s="105" t="s">
        <v>21</v>
      </c>
      <c r="B16" s="18">
        <v>1</v>
      </c>
      <c r="C16" s="18">
        <v>4</v>
      </c>
      <c r="D16" s="51" t="s">
        <v>7</v>
      </c>
      <c r="E16" s="20" t="s">
        <v>7</v>
      </c>
      <c r="F16" s="134">
        <f>F17</f>
        <v>4849.9000000000005</v>
      </c>
      <c r="G16" s="134">
        <f>G17</f>
        <v>1821.3</v>
      </c>
      <c r="H16" s="125">
        <f>H17</f>
        <v>1821.3</v>
      </c>
    </row>
    <row r="17" spans="1:8" ht="15.75" x14ac:dyDescent="0.2">
      <c r="A17" s="144" t="s">
        <v>9</v>
      </c>
      <c r="B17" s="24">
        <v>1</v>
      </c>
      <c r="C17" s="24">
        <v>4</v>
      </c>
      <c r="D17" s="39" t="s">
        <v>10</v>
      </c>
      <c r="E17" s="20"/>
      <c r="F17" s="133">
        <f>F18+F21+F26</f>
        <v>4849.9000000000005</v>
      </c>
      <c r="G17" s="133">
        <f t="shared" ref="G17:H17" si="1">G18+G21+G26</f>
        <v>1821.3</v>
      </c>
      <c r="H17" s="133">
        <f t="shared" si="1"/>
        <v>1821.3</v>
      </c>
    </row>
    <row r="18" spans="1:8" ht="31.5" x14ac:dyDescent="0.2">
      <c r="A18" s="144" t="s">
        <v>22</v>
      </c>
      <c r="B18" s="24">
        <v>1</v>
      </c>
      <c r="C18" s="24">
        <v>4</v>
      </c>
      <c r="D18" s="39" t="s">
        <v>23</v>
      </c>
      <c r="E18" s="26"/>
      <c r="F18" s="133">
        <f t="shared" ref="F18:H19" si="2">F19</f>
        <v>1874.4</v>
      </c>
      <c r="G18" s="133">
        <f t="shared" si="2"/>
        <v>1000</v>
      </c>
      <c r="H18" s="124">
        <f t="shared" si="2"/>
        <v>1000</v>
      </c>
    </row>
    <row r="19" spans="1:8" ht="63" x14ac:dyDescent="0.2">
      <c r="A19" s="144" t="s">
        <v>13</v>
      </c>
      <c r="B19" s="24">
        <v>1</v>
      </c>
      <c r="C19" s="24">
        <v>4</v>
      </c>
      <c r="D19" s="39" t="s">
        <v>23</v>
      </c>
      <c r="E19" s="26">
        <v>100</v>
      </c>
      <c r="F19" s="133">
        <f t="shared" si="2"/>
        <v>1874.4</v>
      </c>
      <c r="G19" s="133">
        <f t="shared" si="2"/>
        <v>1000</v>
      </c>
      <c r="H19" s="124">
        <f t="shared" si="2"/>
        <v>1000</v>
      </c>
    </row>
    <row r="20" spans="1:8" ht="31.5" x14ac:dyDescent="0.2">
      <c r="A20" s="41" t="s">
        <v>14</v>
      </c>
      <c r="B20" s="11">
        <v>1</v>
      </c>
      <c r="C20" s="12">
        <v>4</v>
      </c>
      <c r="D20" s="13" t="s">
        <v>23</v>
      </c>
      <c r="E20" s="14">
        <v>120</v>
      </c>
      <c r="F20" s="132">
        <v>1874.4</v>
      </c>
      <c r="G20" s="132">
        <v>1000</v>
      </c>
      <c r="H20" s="123">
        <v>1000</v>
      </c>
    </row>
    <row r="21" spans="1:8" ht="15.75" x14ac:dyDescent="0.2">
      <c r="A21" s="146" t="s">
        <v>16</v>
      </c>
      <c r="B21" s="23">
        <v>1</v>
      </c>
      <c r="C21" s="24">
        <v>4</v>
      </c>
      <c r="D21" s="25" t="s">
        <v>17</v>
      </c>
      <c r="E21" s="26" t="s">
        <v>7</v>
      </c>
      <c r="F21" s="133">
        <f>F22+F24</f>
        <v>2975.4</v>
      </c>
      <c r="G21" s="133">
        <f>G22+G24</f>
        <v>821.2</v>
      </c>
      <c r="H21" s="124">
        <f>H22+H24</f>
        <v>821.2</v>
      </c>
    </row>
    <row r="22" spans="1:8" ht="31.5" x14ac:dyDescent="0.2">
      <c r="A22" s="41" t="s">
        <v>108</v>
      </c>
      <c r="B22" s="11">
        <v>1</v>
      </c>
      <c r="C22" s="12">
        <v>4</v>
      </c>
      <c r="D22" s="13" t="s">
        <v>17</v>
      </c>
      <c r="E22" s="14">
        <v>200</v>
      </c>
      <c r="F22" s="132">
        <f>F23</f>
        <v>2853.4</v>
      </c>
      <c r="G22" s="132">
        <f>G23</f>
        <v>800</v>
      </c>
      <c r="H22" s="123">
        <f>H23</f>
        <v>800</v>
      </c>
    </row>
    <row r="23" spans="1:8" ht="31.5" x14ac:dyDescent="0.2">
      <c r="A23" s="146" t="s">
        <v>18</v>
      </c>
      <c r="B23" s="23">
        <v>1</v>
      </c>
      <c r="C23" s="24">
        <v>4</v>
      </c>
      <c r="D23" s="25" t="s">
        <v>17</v>
      </c>
      <c r="E23" s="26">
        <v>240</v>
      </c>
      <c r="F23" s="133">
        <v>2853.4</v>
      </c>
      <c r="G23" s="133">
        <v>800</v>
      </c>
      <c r="H23" s="124">
        <v>800</v>
      </c>
    </row>
    <row r="24" spans="1:8" ht="15.75" x14ac:dyDescent="0.2">
      <c r="A24" s="147" t="s">
        <v>19</v>
      </c>
      <c r="B24" s="29">
        <v>1</v>
      </c>
      <c r="C24" s="30">
        <v>4</v>
      </c>
      <c r="D24" s="13" t="s">
        <v>17</v>
      </c>
      <c r="E24" s="32">
        <v>800</v>
      </c>
      <c r="F24" s="135">
        <f>F25</f>
        <v>122</v>
      </c>
      <c r="G24" s="135">
        <f>G25</f>
        <v>21.2</v>
      </c>
      <c r="H24" s="126">
        <f>H25</f>
        <v>21.2</v>
      </c>
    </row>
    <row r="25" spans="1:8" ht="15.75" x14ac:dyDescent="0.2">
      <c r="A25" s="146" t="s">
        <v>20</v>
      </c>
      <c r="B25" s="23">
        <v>1</v>
      </c>
      <c r="C25" s="24">
        <v>4</v>
      </c>
      <c r="D25" s="25" t="s">
        <v>17</v>
      </c>
      <c r="E25" s="26">
        <v>850</v>
      </c>
      <c r="F25" s="133">
        <v>122</v>
      </c>
      <c r="G25" s="133">
        <v>21.2</v>
      </c>
      <c r="H25" s="124">
        <v>21.2</v>
      </c>
    </row>
    <row r="26" spans="1:8" ht="31.5" x14ac:dyDescent="0.2">
      <c r="A26" s="146" t="s">
        <v>69</v>
      </c>
      <c r="B26" s="23">
        <v>1</v>
      </c>
      <c r="C26" s="24">
        <v>4</v>
      </c>
      <c r="D26" s="25" t="s">
        <v>68</v>
      </c>
      <c r="E26" s="26"/>
      <c r="F26" s="133">
        <f t="shared" ref="F26:H27" si="3">F27</f>
        <v>0.1</v>
      </c>
      <c r="G26" s="133">
        <f t="shared" si="3"/>
        <v>0.1</v>
      </c>
      <c r="H26" s="124">
        <f t="shared" si="3"/>
        <v>0.1</v>
      </c>
    </row>
    <row r="27" spans="1:8" ht="31.5" x14ac:dyDescent="0.2">
      <c r="A27" s="41" t="s">
        <v>108</v>
      </c>
      <c r="B27" s="23">
        <v>1</v>
      </c>
      <c r="C27" s="24">
        <v>4</v>
      </c>
      <c r="D27" s="25" t="s">
        <v>68</v>
      </c>
      <c r="E27" s="26">
        <v>200</v>
      </c>
      <c r="F27" s="133">
        <f t="shared" si="3"/>
        <v>0.1</v>
      </c>
      <c r="G27" s="133">
        <f t="shared" si="3"/>
        <v>0.1</v>
      </c>
      <c r="H27" s="124">
        <f t="shared" si="3"/>
        <v>0.1</v>
      </c>
    </row>
    <row r="28" spans="1:8" ht="31.5" x14ac:dyDescent="0.2">
      <c r="A28" s="146" t="s">
        <v>18</v>
      </c>
      <c r="B28" s="23">
        <v>1</v>
      </c>
      <c r="C28" s="24">
        <v>4</v>
      </c>
      <c r="D28" s="25" t="s">
        <v>68</v>
      </c>
      <c r="E28" s="26">
        <v>240</v>
      </c>
      <c r="F28" s="133">
        <v>0.1</v>
      </c>
      <c r="G28" s="133">
        <v>0.1</v>
      </c>
      <c r="H28" s="124">
        <v>0.1</v>
      </c>
    </row>
    <row r="29" spans="1:8" ht="47.25" x14ac:dyDescent="0.2">
      <c r="A29" s="148" t="s">
        <v>24</v>
      </c>
      <c r="B29" s="34">
        <v>1</v>
      </c>
      <c r="C29" s="35">
        <v>6</v>
      </c>
      <c r="D29" s="36" t="s">
        <v>7</v>
      </c>
      <c r="E29" s="37" t="s">
        <v>7</v>
      </c>
      <c r="F29" s="136">
        <f t="shared" ref="F29:H32" si="4">F30</f>
        <v>22.5</v>
      </c>
      <c r="G29" s="136">
        <f t="shared" si="4"/>
        <v>22.5</v>
      </c>
      <c r="H29" s="127">
        <f t="shared" si="4"/>
        <v>22.5</v>
      </c>
    </row>
    <row r="30" spans="1:8" ht="15.75" x14ac:dyDescent="0.2">
      <c r="A30" s="146" t="s">
        <v>15</v>
      </c>
      <c r="B30" s="23">
        <v>1</v>
      </c>
      <c r="C30" s="24">
        <v>6</v>
      </c>
      <c r="D30" s="25" t="s">
        <v>10</v>
      </c>
      <c r="E30" s="26" t="s">
        <v>7</v>
      </c>
      <c r="F30" s="133">
        <f t="shared" si="4"/>
        <v>22.5</v>
      </c>
      <c r="G30" s="133">
        <f t="shared" si="4"/>
        <v>22.5</v>
      </c>
      <c r="H30" s="124">
        <f t="shared" si="4"/>
        <v>22.5</v>
      </c>
    </row>
    <row r="31" spans="1:8" ht="31.5" x14ac:dyDescent="0.2">
      <c r="A31" s="144" t="s">
        <v>75</v>
      </c>
      <c r="B31" s="11">
        <v>1</v>
      </c>
      <c r="C31" s="12">
        <v>6</v>
      </c>
      <c r="D31" s="13" t="s">
        <v>25</v>
      </c>
      <c r="E31" s="14"/>
      <c r="F31" s="132">
        <f t="shared" si="4"/>
        <v>22.5</v>
      </c>
      <c r="G31" s="132">
        <f t="shared" si="4"/>
        <v>22.5</v>
      </c>
      <c r="H31" s="123">
        <f t="shared" si="4"/>
        <v>22.5</v>
      </c>
    </row>
    <row r="32" spans="1:8" ht="15.75" x14ac:dyDescent="0.2">
      <c r="A32" s="41" t="s">
        <v>26</v>
      </c>
      <c r="B32" s="11">
        <v>1</v>
      </c>
      <c r="C32" s="12">
        <v>6</v>
      </c>
      <c r="D32" s="13" t="s">
        <v>25</v>
      </c>
      <c r="E32" s="14">
        <v>500</v>
      </c>
      <c r="F32" s="132">
        <f t="shared" si="4"/>
        <v>22.5</v>
      </c>
      <c r="G32" s="132">
        <f t="shared" si="4"/>
        <v>22.5</v>
      </c>
      <c r="H32" s="123">
        <f t="shared" si="4"/>
        <v>22.5</v>
      </c>
    </row>
    <row r="33" spans="1:8" ht="15.75" x14ac:dyDescent="0.2">
      <c r="A33" s="41" t="s">
        <v>27</v>
      </c>
      <c r="B33" s="11">
        <v>1</v>
      </c>
      <c r="C33" s="12">
        <v>6</v>
      </c>
      <c r="D33" s="13" t="s">
        <v>25</v>
      </c>
      <c r="E33" s="14">
        <v>540</v>
      </c>
      <c r="F33" s="132">
        <v>22.5</v>
      </c>
      <c r="G33" s="132">
        <v>22.5</v>
      </c>
      <c r="H33" s="123">
        <v>22.5</v>
      </c>
    </row>
    <row r="34" spans="1:8" ht="15.75" hidden="1" x14ac:dyDescent="0.2">
      <c r="A34" s="114" t="s">
        <v>28</v>
      </c>
      <c r="B34" s="4">
        <v>1</v>
      </c>
      <c r="C34" s="5">
        <v>7</v>
      </c>
      <c r="D34" s="6"/>
      <c r="E34" s="7"/>
      <c r="F34" s="131">
        <f t="shared" ref="F34:H35" si="5">F35</f>
        <v>0</v>
      </c>
      <c r="G34" s="131">
        <f t="shared" si="5"/>
        <v>0</v>
      </c>
      <c r="H34" s="122">
        <f t="shared" si="5"/>
        <v>0</v>
      </c>
    </row>
    <row r="35" spans="1:8" ht="15.75" hidden="1" x14ac:dyDescent="0.2">
      <c r="A35" s="41" t="s">
        <v>9</v>
      </c>
      <c r="B35" s="11">
        <v>1</v>
      </c>
      <c r="C35" s="12">
        <v>7</v>
      </c>
      <c r="D35" s="13" t="s">
        <v>10</v>
      </c>
      <c r="E35" s="14"/>
      <c r="F35" s="132">
        <f t="shared" si="5"/>
        <v>0</v>
      </c>
      <c r="G35" s="132">
        <f t="shared" si="5"/>
        <v>0</v>
      </c>
      <c r="H35" s="123">
        <f t="shared" si="5"/>
        <v>0</v>
      </c>
    </row>
    <row r="36" spans="1:8" ht="31.5" hidden="1" x14ac:dyDescent="0.2">
      <c r="A36" s="41" t="s">
        <v>29</v>
      </c>
      <c r="B36" s="11">
        <v>1</v>
      </c>
      <c r="C36" s="12">
        <v>7</v>
      </c>
      <c r="D36" s="13" t="s">
        <v>30</v>
      </c>
      <c r="E36" s="14"/>
      <c r="F36" s="132">
        <f t="shared" ref="F36:H37" si="6">F37</f>
        <v>0</v>
      </c>
      <c r="G36" s="132">
        <f t="shared" si="6"/>
        <v>0</v>
      </c>
      <c r="H36" s="123">
        <f t="shared" si="6"/>
        <v>0</v>
      </c>
    </row>
    <row r="37" spans="1:8" ht="31.5" hidden="1" x14ac:dyDescent="0.2">
      <c r="A37" s="41" t="s">
        <v>108</v>
      </c>
      <c r="B37" s="11">
        <v>1</v>
      </c>
      <c r="C37" s="12">
        <v>7</v>
      </c>
      <c r="D37" s="13" t="s">
        <v>30</v>
      </c>
      <c r="E37" s="14">
        <v>200</v>
      </c>
      <c r="F37" s="132">
        <f t="shared" si="6"/>
        <v>0</v>
      </c>
      <c r="G37" s="132">
        <f t="shared" si="6"/>
        <v>0</v>
      </c>
      <c r="H37" s="123">
        <f t="shared" si="6"/>
        <v>0</v>
      </c>
    </row>
    <row r="38" spans="1:8" ht="31.5" hidden="1" x14ac:dyDescent="0.2">
      <c r="A38" s="144" t="s">
        <v>18</v>
      </c>
      <c r="B38" s="11">
        <v>1</v>
      </c>
      <c r="C38" s="12">
        <v>7</v>
      </c>
      <c r="D38" s="13" t="s">
        <v>30</v>
      </c>
      <c r="E38" s="26">
        <v>240</v>
      </c>
      <c r="F38" s="132">
        <v>0</v>
      </c>
      <c r="G38" s="132">
        <v>0</v>
      </c>
      <c r="H38" s="123">
        <v>0</v>
      </c>
    </row>
    <row r="39" spans="1:8" ht="15.75" x14ac:dyDescent="0.2">
      <c r="A39" s="149" t="s">
        <v>31</v>
      </c>
      <c r="B39" s="17">
        <v>1</v>
      </c>
      <c r="C39" s="18">
        <v>11</v>
      </c>
      <c r="D39" s="19" t="s">
        <v>7</v>
      </c>
      <c r="E39" s="20" t="s">
        <v>7</v>
      </c>
      <c r="F39" s="134">
        <f t="shared" ref="F39:H42" si="7">F40</f>
        <v>20</v>
      </c>
      <c r="G39" s="134">
        <f t="shared" si="7"/>
        <v>0</v>
      </c>
      <c r="H39" s="125">
        <f t="shared" si="7"/>
        <v>0</v>
      </c>
    </row>
    <row r="40" spans="1:8" ht="15.75" x14ac:dyDescent="0.2">
      <c r="A40" s="41" t="s">
        <v>9</v>
      </c>
      <c r="B40" s="11">
        <v>1</v>
      </c>
      <c r="C40" s="12">
        <v>11</v>
      </c>
      <c r="D40" s="13" t="s">
        <v>10</v>
      </c>
      <c r="E40" s="14" t="s">
        <v>7</v>
      </c>
      <c r="F40" s="132">
        <f t="shared" si="7"/>
        <v>20</v>
      </c>
      <c r="G40" s="132">
        <f t="shared" si="7"/>
        <v>0</v>
      </c>
      <c r="H40" s="123">
        <f t="shared" si="7"/>
        <v>0</v>
      </c>
    </row>
    <row r="41" spans="1:8" ht="15.75" x14ac:dyDescent="0.2">
      <c r="A41" s="41" t="s">
        <v>107</v>
      </c>
      <c r="B41" s="11">
        <v>1</v>
      </c>
      <c r="C41" s="12">
        <v>11</v>
      </c>
      <c r="D41" s="13" t="s">
        <v>32</v>
      </c>
      <c r="E41" s="14" t="s">
        <v>7</v>
      </c>
      <c r="F41" s="132">
        <f t="shared" si="7"/>
        <v>20</v>
      </c>
      <c r="G41" s="132">
        <f t="shared" si="7"/>
        <v>0</v>
      </c>
      <c r="H41" s="123">
        <f t="shared" si="7"/>
        <v>0</v>
      </c>
    </row>
    <row r="42" spans="1:8" ht="15.75" x14ac:dyDescent="0.2">
      <c r="A42" s="41" t="s">
        <v>19</v>
      </c>
      <c r="B42" s="11">
        <v>1</v>
      </c>
      <c r="C42" s="12">
        <v>11</v>
      </c>
      <c r="D42" s="13" t="s">
        <v>32</v>
      </c>
      <c r="E42" s="14">
        <v>800</v>
      </c>
      <c r="F42" s="132">
        <f t="shared" si="7"/>
        <v>20</v>
      </c>
      <c r="G42" s="132">
        <f t="shared" si="7"/>
        <v>0</v>
      </c>
      <c r="H42" s="123">
        <f t="shared" si="7"/>
        <v>0</v>
      </c>
    </row>
    <row r="43" spans="1:8" ht="15.75" x14ac:dyDescent="0.2">
      <c r="A43" s="146" t="s">
        <v>33</v>
      </c>
      <c r="B43" s="23">
        <v>1</v>
      </c>
      <c r="C43" s="24">
        <v>11</v>
      </c>
      <c r="D43" s="25" t="s">
        <v>32</v>
      </c>
      <c r="E43" s="26">
        <v>870</v>
      </c>
      <c r="F43" s="133">
        <v>20</v>
      </c>
      <c r="G43" s="133">
        <v>0</v>
      </c>
      <c r="H43" s="124">
        <v>0</v>
      </c>
    </row>
    <row r="44" spans="1:8" ht="15.75" x14ac:dyDescent="0.2">
      <c r="A44" s="148" t="s">
        <v>34</v>
      </c>
      <c r="B44" s="34">
        <v>1</v>
      </c>
      <c r="C44" s="35">
        <v>13</v>
      </c>
      <c r="D44" s="36" t="s">
        <v>7</v>
      </c>
      <c r="E44" s="37" t="s">
        <v>7</v>
      </c>
      <c r="F44" s="136">
        <f>F45</f>
        <v>61</v>
      </c>
      <c r="G44" s="136">
        <f>G45</f>
        <v>5</v>
      </c>
      <c r="H44" s="127">
        <f>H45</f>
        <v>5</v>
      </c>
    </row>
    <row r="45" spans="1:8" ht="15.75" x14ac:dyDescent="0.2">
      <c r="A45" s="41" t="s">
        <v>9</v>
      </c>
      <c r="B45" s="11">
        <v>1</v>
      </c>
      <c r="C45" s="12">
        <v>13</v>
      </c>
      <c r="D45" s="13" t="s">
        <v>10</v>
      </c>
      <c r="E45" s="14" t="s">
        <v>7</v>
      </c>
      <c r="F45" s="132">
        <f>F46</f>
        <v>61</v>
      </c>
      <c r="G45" s="132">
        <f t="shared" ref="G45:H45" si="8">G46</f>
        <v>5</v>
      </c>
      <c r="H45" s="132">
        <f t="shared" si="8"/>
        <v>5</v>
      </c>
    </row>
    <row r="46" spans="1:8" ht="15.75" x14ac:dyDescent="0.2">
      <c r="A46" s="144" t="s">
        <v>35</v>
      </c>
      <c r="B46" s="24">
        <v>1</v>
      </c>
      <c r="C46" s="24">
        <v>13</v>
      </c>
      <c r="D46" s="39" t="s">
        <v>36</v>
      </c>
      <c r="E46" s="26" t="s">
        <v>7</v>
      </c>
      <c r="F46" s="133">
        <f>F47+F52+F51+F50</f>
        <v>61</v>
      </c>
      <c r="G46" s="133">
        <f t="shared" ref="G46:H46" si="9">G47+G52</f>
        <v>5</v>
      </c>
      <c r="H46" s="133">
        <f t="shared" si="9"/>
        <v>5</v>
      </c>
    </row>
    <row r="47" spans="1:8" ht="31.5" hidden="1" x14ac:dyDescent="0.2">
      <c r="A47" s="144" t="s">
        <v>108</v>
      </c>
      <c r="B47" s="24">
        <v>1</v>
      </c>
      <c r="C47" s="24">
        <v>13</v>
      </c>
      <c r="D47" s="39" t="s">
        <v>36</v>
      </c>
      <c r="E47" s="26">
        <v>200</v>
      </c>
      <c r="F47" s="133">
        <f>F48</f>
        <v>0</v>
      </c>
      <c r="G47" s="133">
        <f>G48</f>
        <v>0</v>
      </c>
      <c r="H47" s="124">
        <f>H48</f>
        <v>0</v>
      </c>
    </row>
    <row r="48" spans="1:8" ht="31.5" hidden="1" x14ac:dyDescent="0.2">
      <c r="A48" s="144" t="s">
        <v>18</v>
      </c>
      <c r="B48" s="24">
        <v>1</v>
      </c>
      <c r="C48" s="24">
        <v>13</v>
      </c>
      <c r="D48" s="39" t="s">
        <v>36</v>
      </c>
      <c r="E48" s="26">
        <v>240</v>
      </c>
      <c r="F48" s="133"/>
      <c r="G48" s="133"/>
      <c r="H48" s="124"/>
    </row>
    <row r="49" spans="1:8" ht="21" customHeight="1" x14ac:dyDescent="0.2">
      <c r="A49" s="253" t="s">
        <v>64</v>
      </c>
      <c r="B49" s="24">
        <v>1</v>
      </c>
      <c r="C49" s="24">
        <v>13</v>
      </c>
      <c r="D49" s="39" t="s">
        <v>36</v>
      </c>
      <c r="E49" s="26">
        <v>300</v>
      </c>
      <c r="F49" s="27">
        <f>F50+F51</f>
        <v>56</v>
      </c>
      <c r="G49" s="132">
        <v>0</v>
      </c>
      <c r="H49" s="123">
        <v>0</v>
      </c>
    </row>
    <row r="50" spans="1:8" ht="34.5" customHeight="1" x14ac:dyDescent="0.2">
      <c r="A50" s="253" t="s">
        <v>358</v>
      </c>
      <c r="B50" s="24">
        <v>1</v>
      </c>
      <c r="C50" s="24">
        <v>13</v>
      </c>
      <c r="D50" s="39" t="s">
        <v>36</v>
      </c>
      <c r="E50" s="26">
        <v>320</v>
      </c>
      <c r="F50" s="27">
        <v>50</v>
      </c>
      <c r="G50" s="132">
        <v>0</v>
      </c>
      <c r="H50" s="123">
        <v>0</v>
      </c>
    </row>
    <row r="51" spans="1:8" ht="21" customHeight="1" x14ac:dyDescent="0.2">
      <c r="A51" s="253" t="s">
        <v>369</v>
      </c>
      <c r="B51" s="24">
        <v>1</v>
      </c>
      <c r="C51" s="24">
        <v>13</v>
      </c>
      <c r="D51" s="39" t="s">
        <v>36</v>
      </c>
      <c r="E51" s="26">
        <v>350</v>
      </c>
      <c r="F51" s="27">
        <v>6</v>
      </c>
      <c r="G51" s="132">
        <v>0</v>
      </c>
      <c r="H51" s="123">
        <v>0</v>
      </c>
    </row>
    <row r="52" spans="1:8" ht="15.75" x14ac:dyDescent="0.2">
      <c r="A52" s="41" t="s">
        <v>19</v>
      </c>
      <c r="B52" s="11">
        <v>1</v>
      </c>
      <c r="C52" s="12">
        <v>13</v>
      </c>
      <c r="D52" s="39" t="s">
        <v>36</v>
      </c>
      <c r="E52" s="14">
        <v>800</v>
      </c>
      <c r="F52" s="132">
        <f>F53</f>
        <v>5</v>
      </c>
      <c r="G52" s="132">
        <f t="shared" ref="G52:H52" si="10">G53</f>
        <v>5</v>
      </c>
      <c r="H52" s="132">
        <f t="shared" si="10"/>
        <v>5</v>
      </c>
    </row>
    <row r="53" spans="1:8" ht="15.75" x14ac:dyDescent="0.2">
      <c r="A53" s="144" t="s">
        <v>20</v>
      </c>
      <c r="B53" s="23">
        <v>1</v>
      </c>
      <c r="C53" s="24">
        <v>13</v>
      </c>
      <c r="D53" s="39" t="s">
        <v>36</v>
      </c>
      <c r="E53" s="26">
        <v>850</v>
      </c>
      <c r="F53" s="133">
        <v>5</v>
      </c>
      <c r="G53" s="133">
        <v>5</v>
      </c>
      <c r="H53" s="124">
        <v>5</v>
      </c>
    </row>
    <row r="54" spans="1:8" ht="15.75" x14ac:dyDescent="0.2">
      <c r="A54" s="114" t="s">
        <v>37</v>
      </c>
      <c r="B54" s="4">
        <v>2</v>
      </c>
      <c r="C54" s="5">
        <v>3</v>
      </c>
      <c r="D54" s="6" t="s">
        <v>7</v>
      </c>
      <c r="E54" s="7" t="s">
        <v>7</v>
      </c>
      <c r="F54" s="131">
        <f t="shared" ref="F54:H55" si="11">F55</f>
        <v>110</v>
      </c>
      <c r="G54" s="131">
        <f t="shared" si="11"/>
        <v>111.1</v>
      </c>
      <c r="H54" s="122">
        <f t="shared" si="11"/>
        <v>115.5</v>
      </c>
    </row>
    <row r="55" spans="1:8" ht="15.75" x14ac:dyDescent="0.2">
      <c r="A55" s="41" t="s">
        <v>15</v>
      </c>
      <c r="B55" s="11">
        <v>2</v>
      </c>
      <c r="C55" s="12">
        <v>3</v>
      </c>
      <c r="D55" s="13" t="s">
        <v>10</v>
      </c>
      <c r="E55" s="14" t="s">
        <v>7</v>
      </c>
      <c r="F55" s="132">
        <f t="shared" si="11"/>
        <v>110</v>
      </c>
      <c r="G55" s="132">
        <f t="shared" si="11"/>
        <v>111.1</v>
      </c>
      <c r="H55" s="123">
        <f t="shared" si="11"/>
        <v>115.5</v>
      </c>
    </row>
    <row r="56" spans="1:8" s="44" customFormat="1" ht="47.25" x14ac:dyDescent="0.25">
      <c r="A56" s="41" t="s">
        <v>38</v>
      </c>
      <c r="B56" s="11">
        <v>2</v>
      </c>
      <c r="C56" s="12">
        <v>3</v>
      </c>
      <c r="D56" s="13" t="s">
        <v>39</v>
      </c>
      <c r="E56" s="42" t="s">
        <v>7</v>
      </c>
      <c r="F56" s="132">
        <f>F57+F59</f>
        <v>110</v>
      </c>
      <c r="G56" s="132">
        <f>G57+G59</f>
        <v>111.1</v>
      </c>
      <c r="H56" s="123">
        <f>H57+H59</f>
        <v>115.5</v>
      </c>
    </row>
    <row r="57" spans="1:8" ht="63" x14ac:dyDescent="0.2">
      <c r="A57" s="41" t="s">
        <v>13</v>
      </c>
      <c r="B57" s="11">
        <v>2</v>
      </c>
      <c r="C57" s="12">
        <v>3</v>
      </c>
      <c r="D57" s="13" t="s">
        <v>39</v>
      </c>
      <c r="E57" s="14">
        <v>100</v>
      </c>
      <c r="F57" s="132">
        <f>F58</f>
        <v>97.5</v>
      </c>
      <c r="G57" s="132">
        <f>G58</f>
        <v>98.6</v>
      </c>
      <c r="H57" s="123">
        <f>H58</f>
        <v>103</v>
      </c>
    </row>
    <row r="58" spans="1:8" ht="31.5" x14ac:dyDescent="0.2">
      <c r="A58" s="41" t="s">
        <v>40</v>
      </c>
      <c r="B58" s="11">
        <v>2</v>
      </c>
      <c r="C58" s="12">
        <v>3</v>
      </c>
      <c r="D58" s="13" t="s">
        <v>39</v>
      </c>
      <c r="E58" s="14">
        <v>120</v>
      </c>
      <c r="F58" s="132">
        <v>97.5</v>
      </c>
      <c r="G58" s="132">
        <v>98.6</v>
      </c>
      <c r="H58" s="123">
        <v>103</v>
      </c>
    </row>
    <row r="59" spans="1:8" ht="31.5" x14ac:dyDescent="0.2">
      <c r="A59" s="41" t="s">
        <v>108</v>
      </c>
      <c r="B59" s="11">
        <v>2</v>
      </c>
      <c r="C59" s="12">
        <v>3</v>
      </c>
      <c r="D59" s="13" t="s">
        <v>41</v>
      </c>
      <c r="E59" s="14">
        <v>200</v>
      </c>
      <c r="F59" s="132">
        <f>F60</f>
        <v>12.5</v>
      </c>
      <c r="G59" s="132">
        <f>G60</f>
        <v>12.5</v>
      </c>
      <c r="H59" s="123">
        <f>H60</f>
        <v>12.5</v>
      </c>
    </row>
    <row r="60" spans="1:8" ht="31.5" x14ac:dyDescent="0.2">
      <c r="A60" s="41" t="s">
        <v>18</v>
      </c>
      <c r="B60" s="11">
        <v>2</v>
      </c>
      <c r="C60" s="12">
        <v>3</v>
      </c>
      <c r="D60" s="13" t="s">
        <v>41</v>
      </c>
      <c r="E60" s="14">
        <v>240</v>
      </c>
      <c r="F60" s="132">
        <v>12.5</v>
      </c>
      <c r="G60" s="132">
        <v>12.5</v>
      </c>
      <c r="H60" s="123">
        <v>12.5</v>
      </c>
    </row>
    <row r="61" spans="1:8" ht="31.5" x14ac:dyDescent="0.2">
      <c r="A61" s="114" t="s">
        <v>42</v>
      </c>
      <c r="B61" s="4">
        <v>3</v>
      </c>
      <c r="C61" s="12"/>
      <c r="D61" s="13"/>
      <c r="E61" s="14"/>
      <c r="F61" s="131">
        <f>F62</f>
        <v>60.3</v>
      </c>
      <c r="G61" s="131">
        <f t="shared" ref="G61:H63" si="12">G62</f>
        <v>12.5</v>
      </c>
      <c r="H61" s="131">
        <f t="shared" si="12"/>
        <v>187.5</v>
      </c>
    </row>
    <row r="62" spans="1:8" ht="47.25" x14ac:dyDescent="0.2">
      <c r="A62" s="114" t="s">
        <v>139</v>
      </c>
      <c r="B62" s="4">
        <v>3</v>
      </c>
      <c r="C62" s="5">
        <v>10</v>
      </c>
      <c r="D62" s="6" t="s">
        <v>7</v>
      </c>
      <c r="E62" s="7" t="s">
        <v>7</v>
      </c>
      <c r="F62" s="131">
        <f>F63</f>
        <v>60.3</v>
      </c>
      <c r="G62" s="131">
        <f t="shared" si="12"/>
        <v>12.5</v>
      </c>
      <c r="H62" s="131">
        <f t="shared" si="12"/>
        <v>187.5</v>
      </c>
    </row>
    <row r="63" spans="1:8" ht="15.75" x14ac:dyDescent="0.2">
      <c r="A63" s="149" t="s">
        <v>9</v>
      </c>
      <c r="B63" s="4">
        <v>3</v>
      </c>
      <c r="C63" s="5">
        <v>10</v>
      </c>
      <c r="D63" s="6" t="s">
        <v>10</v>
      </c>
      <c r="E63" s="7"/>
      <c r="F63" s="131">
        <f>F64</f>
        <v>60.3</v>
      </c>
      <c r="G63" s="131">
        <f t="shared" si="12"/>
        <v>12.5</v>
      </c>
      <c r="H63" s="131">
        <f t="shared" si="12"/>
        <v>187.5</v>
      </c>
    </row>
    <row r="64" spans="1:8" ht="47.25" x14ac:dyDescent="0.2">
      <c r="A64" s="41" t="s">
        <v>43</v>
      </c>
      <c r="B64" s="11">
        <v>3</v>
      </c>
      <c r="C64" s="12">
        <v>10</v>
      </c>
      <c r="D64" s="13" t="s">
        <v>44</v>
      </c>
      <c r="E64" s="14"/>
      <c r="F64" s="132">
        <f t="shared" ref="F64:H65" si="13">F65</f>
        <v>60.3</v>
      </c>
      <c r="G64" s="132">
        <f t="shared" si="13"/>
        <v>12.5</v>
      </c>
      <c r="H64" s="123">
        <f t="shared" si="13"/>
        <v>187.5</v>
      </c>
    </row>
    <row r="65" spans="1:8" ht="31.5" x14ac:dyDescent="0.2">
      <c r="A65" s="41" t="s">
        <v>108</v>
      </c>
      <c r="B65" s="11">
        <v>3</v>
      </c>
      <c r="C65" s="12">
        <v>10</v>
      </c>
      <c r="D65" s="13" t="s">
        <v>44</v>
      </c>
      <c r="E65" s="14">
        <v>200</v>
      </c>
      <c r="F65" s="132">
        <f t="shared" si="13"/>
        <v>60.3</v>
      </c>
      <c r="G65" s="132">
        <f t="shared" si="13"/>
        <v>12.5</v>
      </c>
      <c r="H65" s="123">
        <f t="shared" si="13"/>
        <v>187.5</v>
      </c>
    </row>
    <row r="66" spans="1:8" ht="31.5" x14ac:dyDescent="0.2">
      <c r="A66" s="146" t="s">
        <v>18</v>
      </c>
      <c r="B66" s="11">
        <v>3</v>
      </c>
      <c r="C66" s="12">
        <v>10</v>
      </c>
      <c r="D66" s="13" t="s">
        <v>44</v>
      </c>
      <c r="E66" s="14">
        <v>240</v>
      </c>
      <c r="F66" s="132">
        <v>60.3</v>
      </c>
      <c r="G66" s="132">
        <v>12.5</v>
      </c>
      <c r="H66" s="123">
        <v>187.5</v>
      </c>
    </row>
    <row r="67" spans="1:8" ht="15.75" x14ac:dyDescent="0.2">
      <c r="A67" s="149" t="s">
        <v>45</v>
      </c>
      <c r="B67" s="17">
        <v>4</v>
      </c>
      <c r="C67" s="12"/>
      <c r="D67" s="13"/>
      <c r="E67" s="14"/>
      <c r="F67" s="131">
        <f>F68</f>
        <v>1623.2</v>
      </c>
      <c r="G67" s="131">
        <f t="shared" ref="G67:H68" si="14">G68</f>
        <v>1246.4000000000001</v>
      </c>
      <c r="H67" s="131">
        <f t="shared" si="14"/>
        <v>1315.9</v>
      </c>
    </row>
    <row r="68" spans="1:8" ht="15.75" x14ac:dyDescent="0.2">
      <c r="A68" s="149" t="s">
        <v>46</v>
      </c>
      <c r="B68" s="17">
        <v>4</v>
      </c>
      <c r="C68" s="18">
        <v>9</v>
      </c>
      <c r="D68" s="19" t="s">
        <v>7</v>
      </c>
      <c r="E68" s="20" t="s">
        <v>7</v>
      </c>
      <c r="F68" s="134">
        <f>F69</f>
        <v>1623.2</v>
      </c>
      <c r="G68" s="134">
        <f t="shared" si="14"/>
        <v>1246.4000000000001</v>
      </c>
      <c r="H68" s="134">
        <f t="shared" si="14"/>
        <v>1315.9</v>
      </c>
    </row>
    <row r="69" spans="1:8" ht="15.75" x14ac:dyDescent="0.2">
      <c r="A69" s="114" t="s">
        <v>9</v>
      </c>
      <c r="B69" s="4">
        <v>4</v>
      </c>
      <c r="C69" s="5">
        <v>9</v>
      </c>
      <c r="D69" s="6" t="s">
        <v>10</v>
      </c>
      <c r="E69" s="7"/>
      <c r="F69" s="131">
        <f t="shared" ref="F69:H71" si="15">F70</f>
        <v>1623.2</v>
      </c>
      <c r="G69" s="131">
        <f t="shared" si="15"/>
        <v>1246.4000000000001</v>
      </c>
      <c r="H69" s="131">
        <f t="shared" si="15"/>
        <v>1315.9</v>
      </c>
    </row>
    <row r="70" spans="1:8" ht="47.25" x14ac:dyDescent="0.2">
      <c r="A70" s="41" t="s">
        <v>122</v>
      </c>
      <c r="B70" s="11">
        <v>4</v>
      </c>
      <c r="C70" s="12">
        <v>9</v>
      </c>
      <c r="D70" s="13" t="s">
        <v>48</v>
      </c>
      <c r="E70" s="26"/>
      <c r="F70" s="133">
        <f t="shared" si="15"/>
        <v>1623.2</v>
      </c>
      <c r="G70" s="133">
        <f t="shared" si="15"/>
        <v>1246.4000000000001</v>
      </c>
      <c r="H70" s="124">
        <f t="shared" si="15"/>
        <v>1315.9</v>
      </c>
    </row>
    <row r="71" spans="1:8" ht="31.5" x14ac:dyDescent="0.2">
      <c r="A71" s="41" t="s">
        <v>108</v>
      </c>
      <c r="B71" s="11">
        <v>4</v>
      </c>
      <c r="C71" s="12">
        <v>9</v>
      </c>
      <c r="D71" s="13" t="s">
        <v>48</v>
      </c>
      <c r="E71" s="26">
        <v>200</v>
      </c>
      <c r="F71" s="133">
        <f t="shared" si="15"/>
        <v>1623.2</v>
      </c>
      <c r="G71" s="133">
        <f t="shared" si="15"/>
        <v>1246.4000000000001</v>
      </c>
      <c r="H71" s="124">
        <f t="shared" si="15"/>
        <v>1315.9</v>
      </c>
    </row>
    <row r="72" spans="1:8" ht="31.5" x14ac:dyDescent="0.2">
      <c r="A72" s="146" t="s">
        <v>18</v>
      </c>
      <c r="B72" s="11">
        <v>4</v>
      </c>
      <c r="C72" s="12">
        <v>9</v>
      </c>
      <c r="D72" s="13" t="s">
        <v>48</v>
      </c>
      <c r="E72" s="26">
        <v>240</v>
      </c>
      <c r="F72" s="133">
        <v>1623.2</v>
      </c>
      <c r="G72" s="133">
        <v>1246.4000000000001</v>
      </c>
      <c r="H72" s="124">
        <v>1315.9</v>
      </c>
    </row>
    <row r="73" spans="1:8" ht="15.75" x14ac:dyDescent="0.2">
      <c r="A73" s="149" t="s">
        <v>49</v>
      </c>
      <c r="B73" s="17">
        <v>5</v>
      </c>
      <c r="C73" s="18" t="s">
        <v>7</v>
      </c>
      <c r="D73" s="19" t="s">
        <v>7</v>
      </c>
      <c r="E73" s="20" t="s">
        <v>7</v>
      </c>
      <c r="F73" s="134">
        <f>F74</f>
        <v>654.70000000000005</v>
      </c>
      <c r="G73" s="134">
        <f t="shared" ref="G73:H74" si="16">G74</f>
        <v>90</v>
      </c>
      <c r="H73" s="134">
        <f t="shared" si="16"/>
        <v>450</v>
      </c>
    </row>
    <row r="74" spans="1:8" ht="15.75" x14ac:dyDescent="0.2">
      <c r="A74" s="149" t="s">
        <v>50</v>
      </c>
      <c r="B74" s="4">
        <v>5</v>
      </c>
      <c r="C74" s="5">
        <v>3</v>
      </c>
      <c r="D74" s="6"/>
      <c r="E74" s="7"/>
      <c r="F74" s="131">
        <f>F75</f>
        <v>654.70000000000005</v>
      </c>
      <c r="G74" s="131">
        <f t="shared" si="16"/>
        <v>90</v>
      </c>
      <c r="H74" s="131">
        <f t="shared" si="16"/>
        <v>450</v>
      </c>
    </row>
    <row r="75" spans="1:8" ht="15.75" x14ac:dyDescent="0.2">
      <c r="A75" s="114" t="s">
        <v>9</v>
      </c>
      <c r="B75" s="4">
        <v>5</v>
      </c>
      <c r="C75" s="5">
        <v>3</v>
      </c>
      <c r="D75" s="6" t="s">
        <v>10</v>
      </c>
      <c r="E75" s="7" t="s">
        <v>7</v>
      </c>
      <c r="F75" s="131">
        <f>F79+F82+F85+F88+F76</f>
        <v>654.70000000000005</v>
      </c>
      <c r="G75" s="131">
        <f>G79+G82</f>
        <v>90</v>
      </c>
      <c r="H75" s="131">
        <f>H79+H82</f>
        <v>450</v>
      </c>
    </row>
    <row r="76" spans="1:8" ht="15.75" x14ac:dyDescent="0.2">
      <c r="A76" s="114" t="s">
        <v>360</v>
      </c>
      <c r="B76" s="11">
        <v>5</v>
      </c>
      <c r="C76" s="12">
        <v>3</v>
      </c>
      <c r="D76" s="13" t="s">
        <v>359</v>
      </c>
      <c r="E76" s="14"/>
      <c r="F76" s="132">
        <f>F77</f>
        <v>50</v>
      </c>
      <c r="G76" s="132">
        <v>0</v>
      </c>
      <c r="H76" s="132">
        <v>0</v>
      </c>
    </row>
    <row r="77" spans="1:8" ht="31.5" x14ac:dyDescent="0.2">
      <c r="A77" s="41" t="s">
        <v>108</v>
      </c>
      <c r="B77" s="11">
        <v>5</v>
      </c>
      <c r="C77" s="12">
        <v>3</v>
      </c>
      <c r="D77" s="13" t="s">
        <v>359</v>
      </c>
      <c r="E77" s="14">
        <v>200</v>
      </c>
      <c r="F77" s="132">
        <f>F78</f>
        <v>50</v>
      </c>
      <c r="G77" s="132">
        <v>0</v>
      </c>
      <c r="H77" s="132">
        <v>0</v>
      </c>
    </row>
    <row r="78" spans="1:8" ht="31.5" x14ac:dyDescent="0.2">
      <c r="A78" s="41" t="s">
        <v>18</v>
      </c>
      <c r="B78" s="11">
        <v>5</v>
      </c>
      <c r="C78" s="12">
        <v>3</v>
      </c>
      <c r="D78" s="13" t="s">
        <v>359</v>
      </c>
      <c r="E78" s="14">
        <v>240</v>
      </c>
      <c r="F78" s="132">
        <v>50</v>
      </c>
      <c r="G78" s="132">
        <v>0</v>
      </c>
      <c r="H78" s="132">
        <v>0</v>
      </c>
    </row>
    <row r="79" spans="1:8" ht="15.75" x14ac:dyDescent="0.2">
      <c r="A79" s="41" t="s">
        <v>51</v>
      </c>
      <c r="B79" s="11">
        <v>5</v>
      </c>
      <c r="C79" s="12">
        <v>3</v>
      </c>
      <c r="D79" s="13" t="s">
        <v>52</v>
      </c>
      <c r="E79" s="14"/>
      <c r="F79" s="132">
        <f>F80</f>
        <v>90</v>
      </c>
      <c r="G79" s="132">
        <f>G80</f>
        <v>20</v>
      </c>
      <c r="H79" s="123">
        <f>H80</f>
        <v>200</v>
      </c>
    </row>
    <row r="80" spans="1:8" ht="31.5" x14ac:dyDescent="0.2">
      <c r="A80" s="41" t="s">
        <v>108</v>
      </c>
      <c r="B80" s="11">
        <v>5</v>
      </c>
      <c r="C80" s="12">
        <v>3</v>
      </c>
      <c r="D80" s="13" t="s">
        <v>52</v>
      </c>
      <c r="E80" s="14">
        <v>200</v>
      </c>
      <c r="F80" s="132">
        <f t="shared" ref="F80:H80" si="17">F81</f>
        <v>90</v>
      </c>
      <c r="G80" s="132">
        <f t="shared" si="17"/>
        <v>20</v>
      </c>
      <c r="H80" s="123">
        <f t="shared" si="17"/>
        <v>200</v>
      </c>
    </row>
    <row r="81" spans="1:8" ht="31.5" x14ac:dyDescent="0.2">
      <c r="A81" s="41" t="s">
        <v>18</v>
      </c>
      <c r="B81" s="11">
        <v>5</v>
      </c>
      <c r="C81" s="12">
        <v>3</v>
      </c>
      <c r="D81" s="13" t="s">
        <v>52</v>
      </c>
      <c r="E81" s="14">
        <v>240</v>
      </c>
      <c r="F81" s="132">
        <v>90</v>
      </c>
      <c r="G81" s="132">
        <v>20</v>
      </c>
      <c r="H81" s="123">
        <v>200</v>
      </c>
    </row>
    <row r="82" spans="1:8" ht="31.5" x14ac:dyDescent="0.2">
      <c r="A82" s="41" t="s">
        <v>53</v>
      </c>
      <c r="B82" s="11">
        <v>5</v>
      </c>
      <c r="C82" s="12">
        <v>3</v>
      </c>
      <c r="D82" s="13" t="s">
        <v>54</v>
      </c>
      <c r="E82" s="14"/>
      <c r="F82" s="132">
        <f t="shared" ref="F82:H83" si="18">F83</f>
        <v>167</v>
      </c>
      <c r="G82" s="132">
        <f t="shared" si="18"/>
        <v>70</v>
      </c>
      <c r="H82" s="123">
        <f t="shared" si="18"/>
        <v>250</v>
      </c>
    </row>
    <row r="83" spans="1:8" ht="31.5" x14ac:dyDescent="0.2">
      <c r="A83" s="41" t="s">
        <v>108</v>
      </c>
      <c r="B83" s="11">
        <v>5</v>
      </c>
      <c r="C83" s="12">
        <v>3</v>
      </c>
      <c r="D83" s="13" t="s">
        <v>54</v>
      </c>
      <c r="E83" s="14">
        <v>200</v>
      </c>
      <c r="F83" s="132">
        <f t="shared" si="18"/>
        <v>167</v>
      </c>
      <c r="G83" s="132">
        <f t="shared" si="18"/>
        <v>70</v>
      </c>
      <c r="H83" s="123">
        <f t="shared" si="18"/>
        <v>250</v>
      </c>
    </row>
    <row r="84" spans="1:8" ht="31.5" x14ac:dyDescent="0.2">
      <c r="A84" s="41" t="s">
        <v>18</v>
      </c>
      <c r="B84" s="11">
        <v>5</v>
      </c>
      <c r="C84" s="12">
        <v>3</v>
      </c>
      <c r="D84" s="13" t="s">
        <v>54</v>
      </c>
      <c r="E84" s="14">
        <v>240</v>
      </c>
      <c r="F84" s="132">
        <v>167</v>
      </c>
      <c r="G84" s="132">
        <v>70</v>
      </c>
      <c r="H84" s="123">
        <v>250</v>
      </c>
    </row>
    <row r="85" spans="1:8" ht="94.5" x14ac:dyDescent="0.2">
      <c r="A85" s="209" t="s">
        <v>149</v>
      </c>
      <c r="B85" s="24">
        <v>5</v>
      </c>
      <c r="C85" s="24">
        <v>3</v>
      </c>
      <c r="D85" s="39" t="s">
        <v>151</v>
      </c>
      <c r="E85" s="26"/>
      <c r="F85" s="141">
        <f t="shared" ref="F85:H86" si="19">F86</f>
        <v>286.7</v>
      </c>
      <c r="G85" s="141">
        <f t="shared" si="19"/>
        <v>0</v>
      </c>
      <c r="H85" s="27">
        <f t="shared" si="19"/>
        <v>0</v>
      </c>
    </row>
    <row r="86" spans="1:8" ht="31.5" x14ac:dyDescent="0.2">
      <c r="A86" s="38" t="s">
        <v>108</v>
      </c>
      <c r="B86" s="24">
        <v>5</v>
      </c>
      <c r="C86" s="24">
        <v>3</v>
      </c>
      <c r="D86" s="39" t="s">
        <v>151</v>
      </c>
      <c r="E86" s="26">
        <v>200</v>
      </c>
      <c r="F86" s="141">
        <f t="shared" si="19"/>
        <v>286.7</v>
      </c>
      <c r="G86" s="141">
        <f t="shared" si="19"/>
        <v>0</v>
      </c>
      <c r="H86" s="27">
        <f t="shared" si="19"/>
        <v>0</v>
      </c>
    </row>
    <row r="87" spans="1:8" ht="31.5" x14ac:dyDescent="0.2">
      <c r="A87" s="38" t="s">
        <v>18</v>
      </c>
      <c r="B87" s="24">
        <v>5</v>
      </c>
      <c r="C87" s="24">
        <v>3</v>
      </c>
      <c r="D87" s="39" t="s">
        <v>151</v>
      </c>
      <c r="E87" s="26">
        <v>240</v>
      </c>
      <c r="F87" s="141">
        <v>286.7</v>
      </c>
      <c r="G87" s="141">
        <v>0</v>
      </c>
      <c r="H87" s="27">
        <v>0</v>
      </c>
    </row>
    <row r="88" spans="1:8" ht="94.5" x14ac:dyDescent="0.2">
      <c r="A88" s="209" t="s">
        <v>150</v>
      </c>
      <c r="B88" s="24">
        <v>5</v>
      </c>
      <c r="C88" s="24">
        <v>3</v>
      </c>
      <c r="D88" s="39" t="s">
        <v>152</v>
      </c>
      <c r="E88" s="26"/>
      <c r="F88" s="141">
        <f t="shared" ref="F88:H89" si="20">F89</f>
        <v>61</v>
      </c>
      <c r="G88" s="141">
        <f t="shared" si="20"/>
        <v>0</v>
      </c>
      <c r="H88" s="27">
        <f t="shared" si="20"/>
        <v>0</v>
      </c>
    </row>
    <row r="89" spans="1:8" ht="31.5" x14ac:dyDescent="0.2">
      <c r="A89" s="38" t="s">
        <v>108</v>
      </c>
      <c r="B89" s="24">
        <v>5</v>
      </c>
      <c r="C89" s="24">
        <v>3</v>
      </c>
      <c r="D89" s="39" t="s">
        <v>152</v>
      </c>
      <c r="E89" s="26">
        <v>200</v>
      </c>
      <c r="F89" s="141">
        <f t="shared" si="20"/>
        <v>61</v>
      </c>
      <c r="G89" s="141">
        <f t="shared" si="20"/>
        <v>0</v>
      </c>
      <c r="H89" s="27">
        <f t="shared" si="20"/>
        <v>0</v>
      </c>
    </row>
    <row r="90" spans="1:8" ht="31.5" x14ac:dyDescent="0.2">
      <c r="A90" s="38" t="s">
        <v>18</v>
      </c>
      <c r="B90" s="24">
        <v>5</v>
      </c>
      <c r="C90" s="24">
        <v>3</v>
      </c>
      <c r="D90" s="39" t="s">
        <v>152</v>
      </c>
      <c r="E90" s="26">
        <v>240</v>
      </c>
      <c r="F90" s="141">
        <v>61</v>
      </c>
      <c r="G90" s="141">
        <v>0</v>
      </c>
      <c r="H90" s="27">
        <v>0</v>
      </c>
    </row>
    <row r="91" spans="1:8" ht="15.75" x14ac:dyDescent="0.2">
      <c r="A91" s="211" t="s">
        <v>55</v>
      </c>
      <c r="B91" s="54">
        <v>8</v>
      </c>
      <c r="C91" s="54" t="s">
        <v>7</v>
      </c>
      <c r="D91" s="212" t="s">
        <v>7</v>
      </c>
      <c r="E91" s="59" t="s">
        <v>7</v>
      </c>
      <c r="F91" s="213">
        <f>F92</f>
        <v>4053.3</v>
      </c>
      <c r="G91" s="213">
        <f t="shared" ref="G91:H92" si="21">G92</f>
        <v>1018.1</v>
      </c>
      <c r="H91" s="213">
        <f t="shared" si="21"/>
        <v>1018.1</v>
      </c>
    </row>
    <row r="92" spans="1:8" ht="15.75" x14ac:dyDescent="0.2">
      <c r="A92" s="211" t="s">
        <v>56</v>
      </c>
      <c r="B92" s="54">
        <v>8</v>
      </c>
      <c r="C92" s="54">
        <v>1</v>
      </c>
      <c r="D92" s="212" t="s">
        <v>7</v>
      </c>
      <c r="E92" s="59" t="s">
        <v>7</v>
      </c>
      <c r="F92" s="213">
        <f>F93</f>
        <v>4053.3</v>
      </c>
      <c r="G92" s="213">
        <f t="shared" si="21"/>
        <v>1018.1</v>
      </c>
      <c r="H92" s="213">
        <f t="shared" si="21"/>
        <v>1018.1</v>
      </c>
    </row>
    <row r="93" spans="1:8" ht="15.75" x14ac:dyDescent="0.2">
      <c r="A93" s="105" t="s">
        <v>9</v>
      </c>
      <c r="B93" s="18">
        <v>8</v>
      </c>
      <c r="C93" s="18">
        <v>1</v>
      </c>
      <c r="D93" s="51" t="s">
        <v>10</v>
      </c>
      <c r="E93" s="20" t="s">
        <v>7</v>
      </c>
      <c r="F93" s="155">
        <f>F94+F97</f>
        <v>4053.3</v>
      </c>
      <c r="G93" s="155">
        <f t="shared" ref="G93:H93" si="22">G94+G97</f>
        <v>1018.1</v>
      </c>
      <c r="H93" s="155">
        <f t="shared" si="22"/>
        <v>1018.1</v>
      </c>
    </row>
    <row r="94" spans="1:8" ht="31.5" x14ac:dyDescent="0.2">
      <c r="A94" s="144" t="s">
        <v>57</v>
      </c>
      <c r="B94" s="68">
        <v>8</v>
      </c>
      <c r="C94" s="68">
        <v>1</v>
      </c>
      <c r="D94" s="39" t="s">
        <v>58</v>
      </c>
      <c r="E94" s="69"/>
      <c r="F94" s="159">
        <f>F95</f>
        <v>800.3</v>
      </c>
      <c r="G94" s="159">
        <f t="shared" ref="G94:H94" si="23">G95</f>
        <v>1018.1</v>
      </c>
      <c r="H94" s="159">
        <f t="shared" si="23"/>
        <v>1018.1</v>
      </c>
    </row>
    <row r="95" spans="1:8" ht="31.5" x14ac:dyDescent="0.2">
      <c r="A95" s="38" t="s">
        <v>129</v>
      </c>
      <c r="B95" s="24">
        <v>8</v>
      </c>
      <c r="C95" s="24">
        <v>1</v>
      </c>
      <c r="D95" s="39" t="s">
        <v>58</v>
      </c>
      <c r="E95" s="26">
        <v>600</v>
      </c>
      <c r="F95" s="159">
        <f>F96</f>
        <v>800.3</v>
      </c>
      <c r="G95" s="159">
        <f>G96</f>
        <v>1018.1</v>
      </c>
      <c r="H95" s="70">
        <f>H96</f>
        <v>1018.1</v>
      </c>
    </row>
    <row r="96" spans="1:8" ht="15.75" x14ac:dyDescent="0.2">
      <c r="A96" s="38" t="s">
        <v>130</v>
      </c>
      <c r="B96" s="24">
        <v>8</v>
      </c>
      <c r="C96" s="24">
        <v>1</v>
      </c>
      <c r="D96" s="39" t="s">
        <v>58</v>
      </c>
      <c r="E96" s="26">
        <v>610</v>
      </c>
      <c r="F96" s="159">
        <v>800.3</v>
      </c>
      <c r="G96" s="159">
        <v>1018.1</v>
      </c>
      <c r="H96" s="70">
        <v>1018.1</v>
      </c>
    </row>
    <row r="97" spans="1:8" ht="63" x14ac:dyDescent="0.2">
      <c r="A97" s="144" t="s">
        <v>124</v>
      </c>
      <c r="B97" s="68">
        <v>8</v>
      </c>
      <c r="C97" s="68">
        <v>1</v>
      </c>
      <c r="D97" s="39" t="s">
        <v>59</v>
      </c>
      <c r="E97" s="69"/>
      <c r="F97" s="159">
        <f>F98</f>
        <v>3253</v>
      </c>
      <c r="G97" s="159">
        <f t="shared" ref="G97:H97" si="24">G98</f>
        <v>0</v>
      </c>
      <c r="H97" s="159">
        <f t="shared" si="24"/>
        <v>0</v>
      </c>
    </row>
    <row r="98" spans="1:8" ht="31.5" x14ac:dyDescent="0.2">
      <c r="A98" s="38" t="s">
        <v>129</v>
      </c>
      <c r="B98" s="67">
        <v>8</v>
      </c>
      <c r="C98" s="68">
        <v>1</v>
      </c>
      <c r="D98" s="13" t="s">
        <v>59</v>
      </c>
      <c r="E98" s="69">
        <v>600</v>
      </c>
      <c r="F98" s="139">
        <f>F99</f>
        <v>3253</v>
      </c>
      <c r="G98" s="139">
        <f>G99</f>
        <v>0</v>
      </c>
      <c r="H98" s="129">
        <f>H99</f>
        <v>0</v>
      </c>
    </row>
    <row r="99" spans="1:8" ht="15.75" x14ac:dyDescent="0.2">
      <c r="A99" s="38" t="s">
        <v>130</v>
      </c>
      <c r="B99" s="67">
        <v>8</v>
      </c>
      <c r="C99" s="68">
        <v>1</v>
      </c>
      <c r="D99" s="13" t="s">
        <v>59</v>
      </c>
      <c r="E99" s="69">
        <v>610</v>
      </c>
      <c r="F99" s="139">
        <v>3253</v>
      </c>
      <c r="G99" s="139">
        <v>0</v>
      </c>
      <c r="H99" s="129">
        <v>0</v>
      </c>
    </row>
    <row r="100" spans="1:8" ht="15.75" x14ac:dyDescent="0.2">
      <c r="A100" s="149" t="s">
        <v>60</v>
      </c>
      <c r="B100" s="53">
        <v>10</v>
      </c>
      <c r="C100" s="68"/>
      <c r="D100" s="13"/>
      <c r="E100" s="69"/>
      <c r="F100" s="139">
        <f t="shared" ref="F100:H103" si="25">F101</f>
        <v>240</v>
      </c>
      <c r="G100" s="139">
        <f t="shared" si="25"/>
        <v>240</v>
      </c>
      <c r="H100" s="125">
        <f t="shared" si="25"/>
        <v>240</v>
      </c>
    </row>
    <row r="101" spans="1:8" ht="15.75" x14ac:dyDescent="0.2">
      <c r="A101" s="150" t="s">
        <v>61</v>
      </c>
      <c r="B101" s="53">
        <v>10</v>
      </c>
      <c r="C101" s="54">
        <v>1</v>
      </c>
      <c r="D101" s="58" t="s">
        <v>7</v>
      </c>
      <c r="E101" s="59" t="s">
        <v>7</v>
      </c>
      <c r="F101" s="137">
        <f t="shared" si="25"/>
        <v>240</v>
      </c>
      <c r="G101" s="137">
        <f t="shared" si="25"/>
        <v>240</v>
      </c>
      <c r="H101" s="128">
        <f t="shared" si="25"/>
        <v>240</v>
      </c>
    </row>
    <row r="102" spans="1:8" ht="15.75" x14ac:dyDescent="0.2">
      <c r="A102" s="152" t="s">
        <v>62</v>
      </c>
      <c r="B102" s="71">
        <v>10</v>
      </c>
      <c r="C102" s="72">
        <v>1</v>
      </c>
      <c r="D102" s="40" t="s">
        <v>10</v>
      </c>
      <c r="E102" s="73" t="s">
        <v>7</v>
      </c>
      <c r="F102" s="140">
        <f>F103</f>
        <v>240</v>
      </c>
      <c r="G102" s="140">
        <f t="shared" si="25"/>
        <v>240</v>
      </c>
      <c r="H102" s="140">
        <f t="shared" si="25"/>
        <v>240</v>
      </c>
    </row>
    <row r="103" spans="1:8" ht="31.5" x14ac:dyDescent="0.2">
      <c r="A103" s="153" t="s">
        <v>63</v>
      </c>
      <c r="B103" s="55">
        <v>10</v>
      </c>
      <c r="C103" s="56">
        <v>1</v>
      </c>
      <c r="D103" s="13" t="s">
        <v>106</v>
      </c>
      <c r="E103" s="65" t="s">
        <v>7</v>
      </c>
      <c r="F103" s="138">
        <f t="shared" si="25"/>
        <v>240</v>
      </c>
      <c r="G103" s="138">
        <f t="shared" si="25"/>
        <v>240</v>
      </c>
      <c r="H103" s="138">
        <f t="shared" si="25"/>
        <v>240</v>
      </c>
    </row>
    <row r="104" spans="1:8" ht="15.75" x14ac:dyDescent="0.2">
      <c r="A104" s="151" t="s">
        <v>64</v>
      </c>
      <c r="B104" s="67">
        <v>10</v>
      </c>
      <c r="C104" s="68">
        <v>1</v>
      </c>
      <c r="D104" s="13" t="s">
        <v>106</v>
      </c>
      <c r="E104" s="69">
        <v>300</v>
      </c>
      <c r="F104" s="139">
        <f>F105+F106</f>
        <v>240</v>
      </c>
      <c r="G104" s="139">
        <f t="shared" ref="G104:H104" si="26">G105+G106</f>
        <v>240</v>
      </c>
      <c r="H104" s="139">
        <f t="shared" si="26"/>
        <v>240</v>
      </c>
    </row>
    <row r="105" spans="1:8" ht="15.75" x14ac:dyDescent="0.2">
      <c r="A105" s="146" t="s">
        <v>368</v>
      </c>
      <c r="B105" s="67">
        <v>10</v>
      </c>
      <c r="C105" s="68">
        <v>1</v>
      </c>
      <c r="D105" s="39" t="s">
        <v>106</v>
      </c>
      <c r="E105" s="69">
        <v>310</v>
      </c>
      <c r="F105" s="139">
        <v>179</v>
      </c>
      <c r="G105" s="139">
        <v>240</v>
      </c>
      <c r="H105" s="139">
        <v>240</v>
      </c>
    </row>
    <row r="106" spans="1:8" ht="31.5" x14ac:dyDescent="0.2">
      <c r="A106" s="146" t="s">
        <v>116</v>
      </c>
      <c r="B106" s="67">
        <v>10</v>
      </c>
      <c r="C106" s="68">
        <v>1</v>
      </c>
      <c r="D106" s="39" t="s">
        <v>106</v>
      </c>
      <c r="E106" s="69">
        <v>320</v>
      </c>
      <c r="F106" s="139">
        <v>61</v>
      </c>
      <c r="G106" s="139">
        <v>0</v>
      </c>
      <c r="H106" s="139">
        <v>0</v>
      </c>
    </row>
    <row r="107" spans="1:8" ht="15.75" x14ac:dyDescent="0.2">
      <c r="A107" s="105" t="s">
        <v>65</v>
      </c>
      <c r="B107" s="18">
        <v>99</v>
      </c>
      <c r="C107" s="18"/>
      <c r="D107" s="51" t="s">
        <v>7</v>
      </c>
      <c r="E107" s="20" t="s">
        <v>7</v>
      </c>
      <c r="F107" s="141">
        <f t="shared" ref="F107:H111" si="27">F108</f>
        <v>0</v>
      </c>
      <c r="G107" s="141">
        <f t="shared" si="27"/>
        <v>134.1</v>
      </c>
      <c r="H107" s="21">
        <f t="shared" si="27"/>
        <v>305.89999999999998</v>
      </c>
    </row>
    <row r="108" spans="1:8" ht="15.75" x14ac:dyDescent="0.2">
      <c r="A108" s="144" t="s">
        <v>65</v>
      </c>
      <c r="B108" s="24">
        <v>99</v>
      </c>
      <c r="C108" s="24">
        <v>99</v>
      </c>
      <c r="D108" s="39"/>
      <c r="E108" s="26"/>
      <c r="F108" s="141">
        <f t="shared" si="27"/>
        <v>0</v>
      </c>
      <c r="G108" s="141">
        <f t="shared" si="27"/>
        <v>134.1</v>
      </c>
      <c r="H108" s="27">
        <f t="shared" si="27"/>
        <v>305.89999999999998</v>
      </c>
    </row>
    <row r="109" spans="1:8" ht="15.75" x14ac:dyDescent="0.2">
      <c r="A109" s="144" t="s">
        <v>9</v>
      </c>
      <c r="B109" s="24">
        <v>99</v>
      </c>
      <c r="C109" s="24">
        <v>99</v>
      </c>
      <c r="D109" s="39" t="s">
        <v>10</v>
      </c>
      <c r="E109" s="26"/>
      <c r="F109" s="141">
        <f t="shared" si="27"/>
        <v>0</v>
      </c>
      <c r="G109" s="141">
        <f t="shared" si="27"/>
        <v>134.1</v>
      </c>
      <c r="H109" s="27">
        <f t="shared" si="27"/>
        <v>305.89999999999998</v>
      </c>
    </row>
    <row r="110" spans="1:8" ht="15.75" x14ac:dyDescent="0.2">
      <c r="A110" s="144" t="s">
        <v>65</v>
      </c>
      <c r="B110" s="24">
        <v>99</v>
      </c>
      <c r="C110" s="24">
        <v>99</v>
      </c>
      <c r="D110" s="39" t="s">
        <v>66</v>
      </c>
      <c r="E110" s="26"/>
      <c r="F110" s="141">
        <f t="shared" si="27"/>
        <v>0</v>
      </c>
      <c r="G110" s="141">
        <f t="shared" si="27"/>
        <v>134.1</v>
      </c>
      <c r="H110" s="27">
        <f t="shared" si="27"/>
        <v>305.89999999999998</v>
      </c>
    </row>
    <row r="111" spans="1:8" ht="15.75" x14ac:dyDescent="0.2">
      <c r="A111" s="144" t="s">
        <v>65</v>
      </c>
      <c r="B111" s="24">
        <v>99</v>
      </c>
      <c r="C111" s="24">
        <v>99</v>
      </c>
      <c r="D111" s="39" t="s">
        <v>66</v>
      </c>
      <c r="E111" s="26">
        <v>900</v>
      </c>
      <c r="F111" s="141">
        <f t="shared" si="27"/>
        <v>0</v>
      </c>
      <c r="G111" s="141">
        <f t="shared" si="27"/>
        <v>134.1</v>
      </c>
      <c r="H111" s="27">
        <f t="shared" si="27"/>
        <v>305.89999999999998</v>
      </c>
    </row>
    <row r="112" spans="1:8" ht="15.75" x14ac:dyDescent="0.2">
      <c r="A112" s="144" t="s">
        <v>65</v>
      </c>
      <c r="B112" s="24">
        <v>99</v>
      </c>
      <c r="C112" s="24">
        <v>99</v>
      </c>
      <c r="D112" s="39" t="s">
        <v>66</v>
      </c>
      <c r="E112" s="26">
        <v>990</v>
      </c>
      <c r="F112" s="141">
        <v>0</v>
      </c>
      <c r="G112" s="141">
        <v>134.1</v>
      </c>
      <c r="H112" s="27">
        <v>305.89999999999998</v>
      </c>
    </row>
    <row r="113" spans="1:8" ht="15.75" x14ac:dyDescent="0.25">
      <c r="A113" s="249" t="s">
        <v>67</v>
      </c>
      <c r="B113" s="78"/>
      <c r="C113" s="78"/>
      <c r="D113" s="79"/>
      <c r="E113" s="80"/>
      <c r="F113" s="142">
        <f>F10+F54+F61+F67+F73+F91+F100+F107</f>
        <v>12435.1</v>
      </c>
      <c r="G113" s="142">
        <f>G10+G54+G61+G67+G73+G91+G100+G107</f>
        <v>5441.2000000000007</v>
      </c>
      <c r="H113" s="142">
        <f>H10+H54+H61+H67+H73+H91+H100+H107</f>
        <v>6221.9</v>
      </c>
    </row>
    <row r="114" spans="1:8" s="172" customFormat="1" x14ac:dyDescent="0.2">
      <c r="A114" s="168"/>
      <c r="B114" s="170"/>
      <c r="C114" s="170"/>
      <c r="D114" s="169"/>
      <c r="E114" s="170"/>
      <c r="F114" s="171"/>
      <c r="G114" s="171"/>
      <c r="H114" s="173"/>
    </row>
    <row r="115" spans="1:8" ht="15.75" x14ac:dyDescent="0.25">
      <c r="A115" s="86"/>
      <c r="B115" s="87"/>
      <c r="C115" s="87"/>
      <c r="D115" s="88"/>
      <c r="E115" s="89"/>
      <c r="F115" s="89"/>
      <c r="G115" s="89"/>
      <c r="H115" s="90"/>
    </row>
    <row r="116" spans="1:8" ht="15.75" x14ac:dyDescent="0.25">
      <c r="A116" s="81"/>
      <c r="B116" s="87"/>
      <c r="C116" s="87"/>
      <c r="D116" s="91"/>
      <c r="E116" s="89"/>
      <c r="F116" s="89"/>
      <c r="G116" s="89"/>
      <c r="H116" s="90"/>
    </row>
    <row r="117" spans="1:8" ht="15.75" x14ac:dyDescent="0.25">
      <c r="A117" s="81"/>
      <c r="B117" s="92"/>
      <c r="C117" s="92"/>
      <c r="D117" s="91"/>
      <c r="E117" s="89"/>
      <c r="F117" s="89"/>
      <c r="G117" s="89"/>
      <c r="H117" s="90"/>
    </row>
    <row r="118" spans="1:8" ht="15.75" x14ac:dyDescent="0.2">
      <c r="A118" s="81"/>
      <c r="B118" s="93"/>
      <c r="C118" s="93"/>
      <c r="D118" s="90"/>
      <c r="E118" s="93"/>
      <c r="F118" s="93"/>
      <c r="G118" s="93"/>
      <c r="H118" s="93"/>
    </row>
    <row r="119" spans="1:8" ht="15.75" x14ac:dyDescent="0.2">
      <c r="A119" s="81"/>
      <c r="B119" s="92"/>
      <c r="C119" s="92"/>
      <c r="D119" s="93"/>
      <c r="E119" s="89"/>
      <c r="F119" s="89"/>
      <c r="G119" s="89"/>
      <c r="H119" s="90"/>
    </row>
    <row r="120" spans="1:8" ht="15.75" x14ac:dyDescent="0.25">
      <c r="A120" s="82"/>
      <c r="B120" s="94"/>
      <c r="C120" s="94"/>
      <c r="D120" s="90"/>
      <c r="E120" s="94"/>
      <c r="F120" s="94"/>
      <c r="G120" s="94"/>
      <c r="H120" s="94"/>
    </row>
    <row r="121" spans="1:8" ht="15.75" x14ac:dyDescent="0.25">
      <c r="A121" s="95"/>
    </row>
    <row r="122" spans="1:8" ht="15.75" x14ac:dyDescent="0.25">
      <c r="A122" s="95"/>
    </row>
    <row r="123" spans="1:8" ht="15" x14ac:dyDescent="0.2">
      <c r="A123" s="96"/>
    </row>
    <row r="124" spans="1:8" ht="15" x14ac:dyDescent="0.2">
      <c r="A124" s="97"/>
    </row>
    <row r="125" spans="1:8" ht="15" x14ac:dyDescent="0.2">
      <c r="A125" s="96"/>
    </row>
  </sheetData>
  <autoFilter ref="A9:II114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4" fitToHeight="0" orientation="portrait" r:id="rId1"/>
  <headerFooter alignWithMargins="0">
    <oddFooter>Страница &amp;P из &amp;N</oddFooter>
  </headerFooter>
  <ignoredErrors>
    <ignoredError sqref="H56 F56:G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view="pageBreakPreview" zoomScale="90" zoomScaleNormal="100" zoomScaleSheetLayoutView="90" workbookViewId="0">
      <selection sqref="A1:XFD1048576"/>
    </sheetView>
  </sheetViews>
  <sheetFormatPr defaultColWidth="9.140625" defaultRowHeight="12.75" x14ac:dyDescent="0.2"/>
  <cols>
    <col min="1" max="1" width="62.5703125" style="2" customWidth="1"/>
    <col min="2" max="2" width="16" style="10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 x14ac:dyDescent="0.2">
      <c r="A1" s="98"/>
      <c r="B1" s="108"/>
      <c r="C1" s="98"/>
      <c r="D1" s="98"/>
      <c r="E1" s="270" t="s">
        <v>71</v>
      </c>
      <c r="F1" s="270"/>
      <c r="G1" s="270"/>
      <c r="H1" s="270"/>
    </row>
    <row r="2" spans="1:9" ht="39.75" customHeight="1" x14ac:dyDescent="0.25">
      <c r="A2" s="98"/>
      <c r="B2" s="108"/>
      <c r="C2" s="245"/>
      <c r="D2" s="181"/>
      <c r="E2" s="181"/>
      <c r="F2" s="272" t="s">
        <v>134</v>
      </c>
      <c r="G2" s="273"/>
      <c r="H2" s="273"/>
    </row>
    <row r="3" spans="1:9" x14ac:dyDescent="0.2">
      <c r="A3" s="98"/>
      <c r="B3" s="108"/>
      <c r="C3" s="98"/>
      <c r="D3" s="269" t="s">
        <v>366</v>
      </c>
      <c r="E3" s="270"/>
      <c r="F3" s="270"/>
      <c r="G3" s="270"/>
      <c r="H3" s="270"/>
    </row>
    <row r="4" spans="1:9" x14ac:dyDescent="0.2">
      <c r="A4" s="98"/>
      <c r="B4" s="108"/>
      <c r="C4" s="98"/>
      <c r="D4" s="98"/>
      <c r="E4" s="98"/>
      <c r="F4" s="98"/>
      <c r="G4" s="98"/>
      <c r="H4" s="98"/>
    </row>
    <row r="5" spans="1:9" ht="50.25" customHeight="1" x14ac:dyDescent="0.2">
      <c r="A5" s="271" t="s">
        <v>141</v>
      </c>
      <c r="B5" s="278"/>
      <c r="C5" s="278"/>
      <c r="D5" s="278"/>
      <c r="E5" s="278"/>
      <c r="F5" s="278"/>
      <c r="G5" s="278"/>
      <c r="H5" s="278"/>
    </row>
    <row r="6" spans="1:9" ht="21.75" customHeight="1" x14ac:dyDescent="0.2">
      <c r="A6" s="107"/>
      <c r="B6" s="99"/>
      <c r="C6" s="107"/>
      <c r="D6" s="107"/>
      <c r="E6" s="107"/>
      <c r="F6" s="107"/>
      <c r="G6" s="107"/>
      <c r="H6" s="143" t="s">
        <v>72</v>
      </c>
    </row>
    <row r="7" spans="1:9" ht="21.75" customHeight="1" x14ac:dyDescent="0.2">
      <c r="A7" s="282" t="s">
        <v>0</v>
      </c>
      <c r="B7" s="282" t="s">
        <v>3</v>
      </c>
      <c r="C7" s="282" t="s">
        <v>4</v>
      </c>
      <c r="D7" s="282" t="s">
        <v>1</v>
      </c>
      <c r="E7" s="282" t="s">
        <v>2</v>
      </c>
      <c r="F7" s="279" t="s">
        <v>5</v>
      </c>
      <c r="G7" s="280"/>
      <c r="H7" s="281"/>
    </row>
    <row r="8" spans="1:9" ht="21.75" customHeight="1" x14ac:dyDescent="0.2">
      <c r="A8" s="283"/>
      <c r="B8" s="284"/>
      <c r="C8" s="284"/>
      <c r="D8" s="284"/>
      <c r="E8" s="284"/>
      <c r="F8" s="118" t="s">
        <v>117</v>
      </c>
      <c r="G8" s="118" t="s">
        <v>120</v>
      </c>
      <c r="H8" s="118" t="s">
        <v>142</v>
      </c>
    </row>
    <row r="9" spans="1:9" s="103" customFormat="1" ht="18.75" x14ac:dyDescent="0.2">
      <c r="A9" s="105" t="s">
        <v>9</v>
      </c>
      <c r="B9" s="6" t="s">
        <v>10</v>
      </c>
      <c r="C9" s="7" t="s">
        <v>7</v>
      </c>
      <c r="D9" s="4"/>
      <c r="E9" s="5"/>
      <c r="F9" s="156">
        <f>F10+F13+F18+F21+F29+F32+F36+F42+F45+F48+F51+F54+F57+F60+F65+F71+F77+F68+F74</f>
        <v>12385.1</v>
      </c>
      <c r="G9" s="156">
        <f t="shared" ref="G9:H9" si="0">G10+G13+G18+G21+G29+G32+G36+G42+G45+G48+G51+G54+G57+G60+G65+G71+G77+G68+G74</f>
        <v>5441.2000000000007</v>
      </c>
      <c r="H9" s="156">
        <f t="shared" si="0"/>
        <v>6221.9</v>
      </c>
      <c r="I9" s="102"/>
    </row>
    <row r="10" spans="1:9" s="103" customFormat="1" ht="32.1" customHeight="1" x14ac:dyDescent="0.2">
      <c r="A10" s="105" t="s">
        <v>22</v>
      </c>
      <c r="B10" s="6" t="s">
        <v>23</v>
      </c>
      <c r="C10" s="7"/>
      <c r="D10" s="4"/>
      <c r="E10" s="5"/>
      <c r="F10" s="156">
        <f t="shared" ref="F10:H11" si="1">F11</f>
        <v>1874.4</v>
      </c>
      <c r="G10" s="156">
        <f t="shared" si="1"/>
        <v>1000</v>
      </c>
      <c r="H10" s="8">
        <f t="shared" si="1"/>
        <v>1000</v>
      </c>
      <c r="I10" s="102"/>
    </row>
    <row r="11" spans="1:9" ht="63.95" customHeight="1" x14ac:dyDescent="0.2">
      <c r="A11" s="144" t="s">
        <v>13</v>
      </c>
      <c r="B11" s="13" t="s">
        <v>23</v>
      </c>
      <c r="C11" s="14">
        <v>100</v>
      </c>
      <c r="D11" s="11"/>
      <c r="E11" s="12"/>
      <c r="F11" s="157">
        <f t="shared" si="1"/>
        <v>1874.4</v>
      </c>
      <c r="G11" s="157">
        <f t="shared" si="1"/>
        <v>1000</v>
      </c>
      <c r="H11" s="15">
        <f t="shared" si="1"/>
        <v>1000</v>
      </c>
      <c r="I11" s="9"/>
    </row>
    <row r="12" spans="1:9" ht="32.1" customHeight="1" x14ac:dyDescent="0.2">
      <c r="A12" s="144" t="s">
        <v>14</v>
      </c>
      <c r="B12" s="13" t="s">
        <v>23</v>
      </c>
      <c r="C12" s="14">
        <v>120</v>
      </c>
      <c r="D12" s="11">
        <v>1</v>
      </c>
      <c r="E12" s="12">
        <v>4</v>
      </c>
      <c r="F12" s="157">
        <f>'Приложение 5'!F20</f>
        <v>1874.4</v>
      </c>
      <c r="G12" s="157">
        <f>'Приложение 5'!G20</f>
        <v>1000</v>
      </c>
      <c r="H12" s="157">
        <f>'Приложение 5'!H20</f>
        <v>1000</v>
      </c>
      <c r="I12" s="9"/>
    </row>
    <row r="13" spans="1:9" ht="15.95" customHeight="1" x14ac:dyDescent="0.2">
      <c r="A13" s="105" t="s">
        <v>16</v>
      </c>
      <c r="B13" s="6" t="s">
        <v>17</v>
      </c>
      <c r="C13" s="7" t="s">
        <v>7</v>
      </c>
      <c r="D13" s="4"/>
      <c r="E13" s="5"/>
      <c r="F13" s="156">
        <f>F14+F16</f>
        <v>2975.4</v>
      </c>
      <c r="G13" s="156">
        <f>G14+G16</f>
        <v>821.2</v>
      </c>
      <c r="H13" s="8">
        <f>H14+H16</f>
        <v>821.2</v>
      </c>
      <c r="I13" s="9"/>
    </row>
    <row r="14" spans="1:9" ht="32.1" customHeight="1" x14ac:dyDescent="0.2">
      <c r="A14" s="144" t="s">
        <v>108</v>
      </c>
      <c r="B14" s="100" t="s">
        <v>17</v>
      </c>
      <c r="C14" s="26">
        <v>200</v>
      </c>
      <c r="D14" s="24"/>
      <c r="E14" s="24"/>
      <c r="F14" s="141">
        <f>F15</f>
        <v>2853.4</v>
      </c>
      <c r="G14" s="141">
        <f>G15</f>
        <v>800</v>
      </c>
      <c r="H14" s="27">
        <f>H15</f>
        <v>800</v>
      </c>
      <c r="I14" s="9"/>
    </row>
    <row r="15" spans="1:9" ht="32.1" customHeight="1" x14ac:dyDescent="0.2">
      <c r="A15" s="144" t="s">
        <v>18</v>
      </c>
      <c r="B15" s="100" t="s">
        <v>17</v>
      </c>
      <c r="C15" s="26">
        <v>240</v>
      </c>
      <c r="D15" s="24">
        <v>1</v>
      </c>
      <c r="E15" s="24">
        <v>4</v>
      </c>
      <c r="F15" s="141">
        <f>'Приложение 5'!F23</f>
        <v>2853.4</v>
      </c>
      <c r="G15" s="141">
        <f>'Приложение 5'!G23</f>
        <v>800</v>
      </c>
      <c r="H15" s="141">
        <f>'Приложение 5'!H23</f>
        <v>800</v>
      </c>
      <c r="I15" s="9"/>
    </row>
    <row r="16" spans="1:9" ht="15.95" customHeight="1" x14ac:dyDescent="0.2">
      <c r="A16" s="144" t="s">
        <v>19</v>
      </c>
      <c r="B16" s="100" t="s">
        <v>17</v>
      </c>
      <c r="C16" s="26">
        <v>800</v>
      </c>
      <c r="D16" s="24"/>
      <c r="E16" s="24"/>
      <c r="F16" s="141">
        <f>F17</f>
        <v>122</v>
      </c>
      <c r="G16" s="141">
        <f>G17</f>
        <v>21.2</v>
      </c>
      <c r="H16" s="27">
        <f>H17</f>
        <v>21.2</v>
      </c>
      <c r="I16" s="9"/>
    </row>
    <row r="17" spans="1:9" ht="15.95" customHeight="1" x14ac:dyDescent="0.2">
      <c r="A17" s="144" t="s">
        <v>20</v>
      </c>
      <c r="B17" s="100" t="s">
        <v>17</v>
      </c>
      <c r="C17" s="26">
        <v>850</v>
      </c>
      <c r="D17" s="24">
        <v>1</v>
      </c>
      <c r="E17" s="24">
        <v>4</v>
      </c>
      <c r="F17" s="141">
        <f>'Приложение 5'!F25</f>
        <v>122</v>
      </c>
      <c r="G17" s="141">
        <f>'Приложение 5'!G25</f>
        <v>21.2</v>
      </c>
      <c r="H17" s="141">
        <f>'Приложение 5'!H25</f>
        <v>21.2</v>
      </c>
      <c r="I17" s="9"/>
    </row>
    <row r="18" spans="1:9" s="103" customFormat="1" ht="32.1" customHeight="1" x14ac:dyDescent="0.2">
      <c r="A18" s="105" t="s">
        <v>75</v>
      </c>
      <c r="B18" s="104" t="s">
        <v>25</v>
      </c>
      <c r="C18" s="20"/>
      <c r="D18" s="18"/>
      <c r="E18" s="18"/>
      <c r="F18" s="155">
        <f t="shared" ref="F18:H19" si="2">F19</f>
        <v>22.5</v>
      </c>
      <c r="G18" s="155">
        <f t="shared" si="2"/>
        <v>22.5</v>
      </c>
      <c r="H18" s="21">
        <f t="shared" si="2"/>
        <v>22.5</v>
      </c>
      <c r="I18" s="102"/>
    </row>
    <row r="19" spans="1:9" ht="15.95" customHeight="1" x14ac:dyDescent="0.2">
      <c r="A19" s="144" t="s">
        <v>26</v>
      </c>
      <c r="B19" s="100" t="s">
        <v>25</v>
      </c>
      <c r="C19" s="26">
        <v>500</v>
      </c>
      <c r="D19" s="24"/>
      <c r="E19" s="24"/>
      <c r="F19" s="141">
        <f t="shared" si="2"/>
        <v>22.5</v>
      </c>
      <c r="G19" s="141">
        <f t="shared" si="2"/>
        <v>22.5</v>
      </c>
      <c r="H19" s="27">
        <f t="shared" si="2"/>
        <v>22.5</v>
      </c>
      <c r="I19" s="9"/>
    </row>
    <row r="20" spans="1:9" ht="15.95" customHeight="1" x14ac:dyDescent="0.2">
      <c r="A20" s="144" t="s">
        <v>27</v>
      </c>
      <c r="B20" s="100" t="s">
        <v>25</v>
      </c>
      <c r="C20" s="26">
        <v>540</v>
      </c>
      <c r="D20" s="24">
        <v>1</v>
      </c>
      <c r="E20" s="24">
        <v>6</v>
      </c>
      <c r="F20" s="141">
        <f>'Приложение 5'!F33</f>
        <v>22.5</v>
      </c>
      <c r="G20" s="141">
        <f>'Приложение 5'!G33</f>
        <v>22.5</v>
      </c>
      <c r="H20" s="141">
        <f>'Приложение 5'!H33</f>
        <v>22.5</v>
      </c>
      <c r="I20" s="9"/>
    </row>
    <row r="21" spans="1:9" s="103" customFormat="1" ht="18.75" x14ac:dyDescent="0.2">
      <c r="A21" s="105" t="s">
        <v>35</v>
      </c>
      <c r="B21" s="19" t="s">
        <v>36</v>
      </c>
      <c r="C21" s="7" t="s">
        <v>7</v>
      </c>
      <c r="D21" s="18"/>
      <c r="E21" s="18"/>
      <c r="F21" s="155">
        <f>F22+F27+F24</f>
        <v>61</v>
      </c>
      <c r="G21" s="155">
        <f>G22+G27</f>
        <v>5</v>
      </c>
      <c r="H21" s="21">
        <f>H22+H27</f>
        <v>5</v>
      </c>
      <c r="I21" s="102"/>
    </row>
    <row r="22" spans="1:9" ht="32.1" customHeight="1" x14ac:dyDescent="0.2">
      <c r="A22" s="144" t="s">
        <v>108</v>
      </c>
      <c r="B22" s="25" t="s">
        <v>36</v>
      </c>
      <c r="C22" s="14">
        <v>200</v>
      </c>
      <c r="D22" s="24"/>
      <c r="E22" s="24"/>
      <c r="F22" s="141">
        <f>F23</f>
        <v>0</v>
      </c>
      <c r="G22" s="141">
        <f>G23</f>
        <v>0</v>
      </c>
      <c r="H22" s="27">
        <f>H23</f>
        <v>0</v>
      </c>
      <c r="I22" s="9"/>
    </row>
    <row r="23" spans="1:9" ht="32.1" customHeight="1" x14ac:dyDescent="0.2">
      <c r="A23" s="144" t="s">
        <v>18</v>
      </c>
      <c r="B23" s="39" t="s">
        <v>36</v>
      </c>
      <c r="C23" s="14">
        <v>240</v>
      </c>
      <c r="D23" s="24">
        <v>1</v>
      </c>
      <c r="E23" s="24">
        <v>13</v>
      </c>
      <c r="F23" s="157">
        <f>'Приложение 5'!F48</f>
        <v>0</v>
      </c>
      <c r="G23" s="157">
        <f>'Приложение 5'!G48</f>
        <v>0</v>
      </c>
      <c r="H23" s="157">
        <f>'Приложение 5'!H48</f>
        <v>0</v>
      </c>
      <c r="I23" s="9"/>
    </row>
    <row r="24" spans="1:9" ht="21.75" customHeight="1" x14ac:dyDescent="0.2">
      <c r="A24" s="253" t="s">
        <v>64</v>
      </c>
      <c r="B24" s="39" t="s">
        <v>36</v>
      </c>
      <c r="C24" s="26">
        <v>300</v>
      </c>
      <c r="D24" s="24"/>
      <c r="E24" s="24"/>
      <c r="F24" s="157">
        <f>F25+F26</f>
        <v>56</v>
      </c>
      <c r="G24" s="157">
        <v>0</v>
      </c>
      <c r="H24" s="157">
        <v>0</v>
      </c>
      <c r="I24" s="9"/>
    </row>
    <row r="25" spans="1:9" ht="32.1" customHeight="1" x14ac:dyDescent="0.2">
      <c r="A25" s="253" t="s">
        <v>358</v>
      </c>
      <c r="B25" s="39" t="s">
        <v>36</v>
      </c>
      <c r="C25" s="26">
        <v>320</v>
      </c>
      <c r="D25" s="24">
        <v>1</v>
      </c>
      <c r="E25" s="24">
        <v>13</v>
      </c>
      <c r="F25" s="157">
        <f>'Приложение 5'!F50</f>
        <v>50</v>
      </c>
      <c r="G25" s="157">
        <f>'Приложение 5'!G50</f>
        <v>0</v>
      </c>
      <c r="H25" s="157">
        <f>'Приложение 5'!H50</f>
        <v>0</v>
      </c>
      <c r="I25" s="9"/>
    </row>
    <row r="26" spans="1:9" ht="17.25" customHeight="1" x14ac:dyDescent="0.2">
      <c r="A26" s="253" t="s">
        <v>369</v>
      </c>
      <c r="B26" s="39" t="s">
        <v>36</v>
      </c>
      <c r="C26" s="26">
        <v>350</v>
      </c>
      <c r="D26" s="24">
        <v>1</v>
      </c>
      <c r="E26" s="24">
        <v>13</v>
      </c>
      <c r="F26" s="157">
        <f>'Приложение 5'!F51</f>
        <v>6</v>
      </c>
      <c r="G26" s="157">
        <f>'Приложение 5'!G51</f>
        <v>0</v>
      </c>
      <c r="H26" s="157">
        <f>'Приложение 5'!H51</f>
        <v>0</v>
      </c>
      <c r="I26" s="9"/>
    </row>
    <row r="27" spans="1:9" ht="15.95" customHeight="1" x14ac:dyDescent="0.2">
      <c r="A27" s="144" t="s">
        <v>19</v>
      </c>
      <c r="B27" s="39" t="s">
        <v>36</v>
      </c>
      <c r="C27" s="14">
        <v>800</v>
      </c>
      <c r="D27" s="24"/>
      <c r="E27" s="24"/>
      <c r="F27" s="141">
        <f>F28</f>
        <v>5</v>
      </c>
      <c r="G27" s="141">
        <f t="shared" ref="G27:H27" si="3">G28</f>
        <v>5</v>
      </c>
      <c r="H27" s="141">
        <f t="shared" si="3"/>
        <v>5</v>
      </c>
      <c r="I27" s="9"/>
    </row>
    <row r="28" spans="1:9" ht="15.95" customHeight="1" x14ac:dyDescent="0.2">
      <c r="A28" s="144" t="s">
        <v>20</v>
      </c>
      <c r="B28" s="39" t="s">
        <v>36</v>
      </c>
      <c r="C28" s="14">
        <v>850</v>
      </c>
      <c r="D28" s="24">
        <v>1</v>
      </c>
      <c r="E28" s="24">
        <v>13</v>
      </c>
      <c r="F28" s="141">
        <f>'Приложение 5'!F53</f>
        <v>5</v>
      </c>
      <c r="G28" s="141">
        <f>'Приложение 5'!G53</f>
        <v>5</v>
      </c>
      <c r="H28" s="141">
        <f>'Приложение 5'!H53</f>
        <v>5</v>
      </c>
      <c r="I28" s="9"/>
    </row>
    <row r="29" spans="1:9" s="103" customFormat="1" ht="48" customHeight="1" x14ac:dyDescent="0.2">
      <c r="A29" s="105" t="s">
        <v>43</v>
      </c>
      <c r="B29" s="6" t="s">
        <v>44</v>
      </c>
      <c r="C29" s="7"/>
      <c r="D29" s="4"/>
      <c r="E29" s="5"/>
      <c r="F29" s="156">
        <f t="shared" ref="F29:H30" si="4">F30</f>
        <v>60.3</v>
      </c>
      <c r="G29" s="156">
        <f t="shared" si="4"/>
        <v>12.5</v>
      </c>
      <c r="H29" s="8">
        <f t="shared" si="4"/>
        <v>187.5</v>
      </c>
      <c r="I29" s="102"/>
    </row>
    <row r="30" spans="1:9" ht="32.1" customHeight="1" x14ac:dyDescent="0.2">
      <c r="A30" s="144" t="s">
        <v>108</v>
      </c>
      <c r="B30" s="13" t="s">
        <v>44</v>
      </c>
      <c r="C30" s="14">
        <v>200</v>
      </c>
      <c r="D30" s="11"/>
      <c r="E30" s="12"/>
      <c r="F30" s="157">
        <f t="shared" si="4"/>
        <v>60.3</v>
      </c>
      <c r="G30" s="157">
        <f t="shared" si="4"/>
        <v>12.5</v>
      </c>
      <c r="H30" s="15">
        <f t="shared" si="4"/>
        <v>187.5</v>
      </c>
      <c r="I30" s="9"/>
    </row>
    <row r="31" spans="1:9" ht="32.1" customHeight="1" x14ac:dyDescent="0.2">
      <c r="A31" s="144" t="s">
        <v>18</v>
      </c>
      <c r="B31" s="13" t="s">
        <v>44</v>
      </c>
      <c r="C31" s="14">
        <v>240</v>
      </c>
      <c r="D31" s="11">
        <v>3</v>
      </c>
      <c r="E31" s="12">
        <v>10</v>
      </c>
      <c r="F31" s="157">
        <f>'Приложение 5'!F66</f>
        <v>60.3</v>
      </c>
      <c r="G31" s="157">
        <f>'Приложение 5'!G66</f>
        <v>12.5</v>
      </c>
      <c r="H31" s="157">
        <f>'Приложение 5'!H66</f>
        <v>187.5</v>
      </c>
      <c r="I31" s="9"/>
    </row>
    <row r="32" spans="1:9" s="103" customFormat="1" ht="32.1" customHeight="1" x14ac:dyDescent="0.2">
      <c r="A32" s="105" t="s">
        <v>63</v>
      </c>
      <c r="B32" s="6" t="s">
        <v>106</v>
      </c>
      <c r="C32" s="7" t="s">
        <v>7</v>
      </c>
      <c r="D32" s="4"/>
      <c r="E32" s="5"/>
      <c r="F32" s="156">
        <f t="shared" ref="F32:H33" si="5">F33</f>
        <v>240</v>
      </c>
      <c r="G32" s="156">
        <f t="shared" si="5"/>
        <v>240</v>
      </c>
      <c r="H32" s="8">
        <f t="shared" si="5"/>
        <v>240</v>
      </c>
      <c r="I32" s="102"/>
    </row>
    <row r="33" spans="1:9" ht="15.95" customHeight="1" x14ac:dyDescent="0.2">
      <c r="A33" s="145" t="s">
        <v>64</v>
      </c>
      <c r="B33" s="13" t="s">
        <v>106</v>
      </c>
      <c r="C33" s="65">
        <v>300</v>
      </c>
      <c r="D33" s="55"/>
      <c r="E33" s="56"/>
      <c r="F33" s="158">
        <f>F34+F35</f>
        <v>240</v>
      </c>
      <c r="G33" s="158">
        <f t="shared" si="5"/>
        <v>240</v>
      </c>
      <c r="H33" s="66">
        <f t="shared" si="5"/>
        <v>240</v>
      </c>
      <c r="I33" s="9"/>
    </row>
    <row r="34" spans="1:9" ht="18.75" x14ac:dyDescent="0.2">
      <c r="A34" s="144" t="s">
        <v>368</v>
      </c>
      <c r="B34" s="13" t="s">
        <v>106</v>
      </c>
      <c r="C34" s="65">
        <v>310</v>
      </c>
      <c r="D34" s="55">
        <v>10</v>
      </c>
      <c r="E34" s="56">
        <v>1</v>
      </c>
      <c r="F34" s="158">
        <f>'Приложение 5'!F105</f>
        <v>179</v>
      </c>
      <c r="G34" s="158">
        <f>'Приложение 5'!G105</f>
        <v>240</v>
      </c>
      <c r="H34" s="158">
        <f>'Приложение 5'!H105</f>
        <v>240</v>
      </c>
      <c r="I34" s="9"/>
    </row>
    <row r="35" spans="1:9" ht="31.5" customHeight="1" x14ac:dyDescent="0.2">
      <c r="A35" s="144" t="s">
        <v>116</v>
      </c>
      <c r="B35" s="13" t="s">
        <v>106</v>
      </c>
      <c r="C35" s="65">
        <v>320</v>
      </c>
      <c r="D35" s="55">
        <v>10</v>
      </c>
      <c r="E35" s="56">
        <v>1</v>
      </c>
      <c r="F35" s="158">
        <f>'Приложение 5'!F106</f>
        <v>61</v>
      </c>
      <c r="G35" s="158">
        <f>'Приложение 5'!G106</f>
        <v>0</v>
      </c>
      <c r="H35" s="158">
        <f>'Приложение 5'!H106</f>
        <v>0</v>
      </c>
      <c r="I35" s="9"/>
    </row>
    <row r="36" spans="1:9" s="103" customFormat="1" ht="15.95" customHeight="1" x14ac:dyDescent="0.2">
      <c r="A36" s="105" t="s">
        <v>11</v>
      </c>
      <c r="B36" s="6" t="s">
        <v>12</v>
      </c>
      <c r="C36" s="7" t="s">
        <v>7</v>
      </c>
      <c r="D36" s="4"/>
      <c r="E36" s="5"/>
      <c r="F36" s="156">
        <f t="shared" ref="F36:H37" si="6">F37</f>
        <v>740.2</v>
      </c>
      <c r="G36" s="156">
        <f t="shared" si="6"/>
        <v>740.2</v>
      </c>
      <c r="H36" s="8">
        <f t="shared" si="6"/>
        <v>740.2</v>
      </c>
      <c r="I36" s="102"/>
    </row>
    <row r="37" spans="1:9" ht="63.95" customHeight="1" x14ac:dyDescent="0.2">
      <c r="A37" s="144" t="s">
        <v>13</v>
      </c>
      <c r="B37" s="13" t="s">
        <v>12</v>
      </c>
      <c r="C37" s="14">
        <v>100</v>
      </c>
      <c r="D37" s="11"/>
      <c r="E37" s="12"/>
      <c r="F37" s="157">
        <f t="shared" si="6"/>
        <v>740.2</v>
      </c>
      <c r="G37" s="157">
        <f t="shared" si="6"/>
        <v>740.2</v>
      </c>
      <c r="H37" s="15">
        <f t="shared" si="6"/>
        <v>740.2</v>
      </c>
      <c r="I37" s="9"/>
    </row>
    <row r="38" spans="1:9" ht="32.1" customHeight="1" x14ac:dyDescent="0.2">
      <c r="A38" s="144" t="s">
        <v>14</v>
      </c>
      <c r="B38" s="13" t="s">
        <v>12</v>
      </c>
      <c r="C38" s="14">
        <v>120</v>
      </c>
      <c r="D38" s="11">
        <v>1</v>
      </c>
      <c r="E38" s="12">
        <v>2</v>
      </c>
      <c r="F38" s="157">
        <f>'Приложение 5'!F15</f>
        <v>740.2</v>
      </c>
      <c r="G38" s="157">
        <f>'Приложение 5'!G15</f>
        <v>740.2</v>
      </c>
      <c r="H38" s="157">
        <f>'Приложение 5'!H15</f>
        <v>740.2</v>
      </c>
      <c r="I38" s="9"/>
    </row>
    <row r="39" spans="1:9" ht="21.75" customHeight="1" x14ac:dyDescent="0.2">
      <c r="A39" s="114" t="s">
        <v>360</v>
      </c>
      <c r="B39" s="39" t="s">
        <v>359</v>
      </c>
      <c r="C39" s="14"/>
      <c r="D39" s="11"/>
      <c r="E39" s="12"/>
      <c r="F39" s="157">
        <f>F41</f>
        <v>50</v>
      </c>
      <c r="G39" s="157">
        <v>0</v>
      </c>
      <c r="H39" s="157">
        <v>0</v>
      </c>
      <c r="I39" s="9"/>
    </row>
    <row r="40" spans="1:9" ht="32.1" customHeight="1" x14ac:dyDescent="0.2">
      <c r="A40" s="41" t="s">
        <v>108</v>
      </c>
      <c r="B40" s="39" t="s">
        <v>359</v>
      </c>
      <c r="C40" s="14">
        <v>200</v>
      </c>
      <c r="D40" s="11"/>
      <c r="E40" s="12"/>
      <c r="F40" s="157">
        <f>F41</f>
        <v>50</v>
      </c>
      <c r="G40" s="157">
        <v>0</v>
      </c>
      <c r="H40" s="157">
        <v>0</v>
      </c>
      <c r="I40" s="9"/>
    </row>
    <row r="41" spans="1:9" ht="32.1" customHeight="1" x14ac:dyDescent="0.2">
      <c r="A41" s="41" t="s">
        <v>18</v>
      </c>
      <c r="B41" s="39" t="s">
        <v>359</v>
      </c>
      <c r="C41" s="14">
        <v>240</v>
      </c>
      <c r="D41" s="11">
        <v>5</v>
      </c>
      <c r="E41" s="12">
        <v>3</v>
      </c>
      <c r="F41" s="157">
        <f>'Приложение 5'!F78</f>
        <v>50</v>
      </c>
      <c r="G41" s="157">
        <f>'Приложение 5'!G78</f>
        <v>0</v>
      </c>
      <c r="H41" s="157">
        <f>'Приложение 5'!H78</f>
        <v>0</v>
      </c>
      <c r="I41" s="9"/>
    </row>
    <row r="42" spans="1:9" s="103" customFormat="1" ht="15.95" customHeight="1" x14ac:dyDescent="0.2">
      <c r="A42" s="105" t="s">
        <v>51</v>
      </c>
      <c r="B42" s="6" t="s">
        <v>52</v>
      </c>
      <c r="C42" s="7"/>
      <c r="D42" s="4"/>
      <c r="E42" s="5"/>
      <c r="F42" s="156">
        <f t="shared" ref="F42:H43" si="7">F43</f>
        <v>90</v>
      </c>
      <c r="G42" s="156">
        <f t="shared" si="7"/>
        <v>20</v>
      </c>
      <c r="H42" s="8">
        <f t="shared" si="7"/>
        <v>200</v>
      </c>
      <c r="I42" s="102"/>
    </row>
    <row r="43" spans="1:9" ht="32.1" customHeight="1" x14ac:dyDescent="0.2">
      <c r="A43" s="144" t="s">
        <v>108</v>
      </c>
      <c r="B43" s="13" t="s">
        <v>52</v>
      </c>
      <c r="C43" s="14">
        <v>200</v>
      </c>
      <c r="D43" s="11"/>
      <c r="E43" s="12"/>
      <c r="F43" s="157">
        <f t="shared" si="7"/>
        <v>90</v>
      </c>
      <c r="G43" s="157">
        <f t="shared" si="7"/>
        <v>20</v>
      </c>
      <c r="H43" s="15">
        <f t="shared" si="7"/>
        <v>200</v>
      </c>
      <c r="I43" s="9"/>
    </row>
    <row r="44" spans="1:9" ht="32.1" customHeight="1" x14ac:dyDescent="0.2">
      <c r="A44" s="144" t="s">
        <v>18</v>
      </c>
      <c r="B44" s="13" t="s">
        <v>52</v>
      </c>
      <c r="C44" s="14">
        <v>240</v>
      </c>
      <c r="D44" s="11">
        <v>5</v>
      </c>
      <c r="E44" s="12">
        <v>3</v>
      </c>
      <c r="F44" s="157">
        <f>'Приложение 5'!F81</f>
        <v>90</v>
      </c>
      <c r="G44" s="157">
        <f>'Приложение 5'!G81</f>
        <v>20</v>
      </c>
      <c r="H44" s="157">
        <f>'Приложение 5'!H81</f>
        <v>200</v>
      </c>
      <c r="I44" s="9"/>
    </row>
    <row r="45" spans="1:9" s="103" customFormat="1" ht="32.1" customHeight="1" x14ac:dyDescent="0.2">
      <c r="A45" s="105" t="s">
        <v>53</v>
      </c>
      <c r="B45" s="6" t="s">
        <v>54</v>
      </c>
      <c r="C45" s="7"/>
      <c r="D45" s="4"/>
      <c r="E45" s="5"/>
      <c r="F45" s="156">
        <f t="shared" ref="F45:H46" si="8">F46</f>
        <v>167</v>
      </c>
      <c r="G45" s="156">
        <f t="shared" si="8"/>
        <v>70</v>
      </c>
      <c r="H45" s="8">
        <f t="shared" si="8"/>
        <v>250</v>
      </c>
      <c r="I45" s="102"/>
    </row>
    <row r="46" spans="1:9" ht="32.1" customHeight="1" x14ac:dyDescent="0.2">
      <c r="A46" s="144" t="s">
        <v>108</v>
      </c>
      <c r="B46" s="13" t="s">
        <v>54</v>
      </c>
      <c r="C46" s="14">
        <v>200</v>
      </c>
      <c r="D46" s="11"/>
      <c r="E46" s="12"/>
      <c r="F46" s="157">
        <f t="shared" si="8"/>
        <v>167</v>
      </c>
      <c r="G46" s="157">
        <f t="shared" si="8"/>
        <v>70</v>
      </c>
      <c r="H46" s="15">
        <f t="shared" si="8"/>
        <v>250</v>
      </c>
      <c r="I46" s="9"/>
    </row>
    <row r="47" spans="1:9" ht="32.1" customHeight="1" x14ac:dyDescent="0.2">
      <c r="A47" s="144" t="s">
        <v>18</v>
      </c>
      <c r="B47" s="39" t="s">
        <v>54</v>
      </c>
      <c r="C47" s="26">
        <v>240</v>
      </c>
      <c r="D47" s="24">
        <v>5</v>
      </c>
      <c r="E47" s="24">
        <v>3</v>
      </c>
      <c r="F47" s="141">
        <f>'Приложение 5'!F84</f>
        <v>167</v>
      </c>
      <c r="G47" s="141">
        <f>'Приложение 5'!G84</f>
        <v>70</v>
      </c>
      <c r="H47" s="141">
        <f>'Приложение 5'!H84</f>
        <v>250</v>
      </c>
      <c r="I47" s="9"/>
    </row>
    <row r="48" spans="1:9" ht="32.1" customHeight="1" x14ac:dyDescent="0.2">
      <c r="A48" s="105" t="s">
        <v>29</v>
      </c>
      <c r="B48" s="51" t="s">
        <v>30</v>
      </c>
      <c r="C48" s="20"/>
      <c r="D48" s="18"/>
      <c r="E48" s="18"/>
      <c r="F48" s="155">
        <f t="shared" ref="F48:H49" si="9">F49</f>
        <v>0</v>
      </c>
      <c r="G48" s="155">
        <f t="shared" si="9"/>
        <v>0</v>
      </c>
      <c r="H48" s="21">
        <f t="shared" si="9"/>
        <v>0</v>
      </c>
      <c r="I48" s="9"/>
    </row>
    <row r="49" spans="1:9" ht="32.1" customHeight="1" x14ac:dyDescent="0.2">
      <c r="A49" s="144" t="s">
        <v>108</v>
      </c>
      <c r="B49" s="39" t="s">
        <v>30</v>
      </c>
      <c r="C49" s="26">
        <v>200</v>
      </c>
      <c r="D49" s="24"/>
      <c r="E49" s="24"/>
      <c r="F49" s="141">
        <f t="shared" si="9"/>
        <v>0</v>
      </c>
      <c r="G49" s="141">
        <f t="shared" si="9"/>
        <v>0</v>
      </c>
      <c r="H49" s="27">
        <f t="shared" si="9"/>
        <v>0</v>
      </c>
      <c r="I49" s="9"/>
    </row>
    <row r="50" spans="1:9" ht="32.1" customHeight="1" x14ac:dyDescent="0.2">
      <c r="A50" s="144" t="s">
        <v>18</v>
      </c>
      <c r="B50" s="39" t="s">
        <v>30</v>
      </c>
      <c r="C50" s="26">
        <v>240</v>
      </c>
      <c r="D50" s="24">
        <v>1</v>
      </c>
      <c r="E50" s="24">
        <v>7</v>
      </c>
      <c r="F50" s="141">
        <f>'Приложение 5'!F38</f>
        <v>0</v>
      </c>
      <c r="G50" s="141">
        <f>'Приложение 5'!G38</f>
        <v>0</v>
      </c>
      <c r="H50" s="141">
        <f>'Приложение 5'!H38</f>
        <v>0</v>
      </c>
      <c r="I50" s="9"/>
    </row>
    <row r="51" spans="1:9" s="103" customFormat="1" ht="48" customHeight="1" x14ac:dyDescent="0.2">
      <c r="A51" s="105" t="s">
        <v>47</v>
      </c>
      <c r="B51" s="51" t="s">
        <v>48</v>
      </c>
      <c r="C51" s="20"/>
      <c r="D51" s="18"/>
      <c r="E51" s="18"/>
      <c r="F51" s="155">
        <f t="shared" ref="F51:H52" si="10">F52</f>
        <v>1623.2</v>
      </c>
      <c r="G51" s="155">
        <f t="shared" si="10"/>
        <v>1246.4000000000001</v>
      </c>
      <c r="H51" s="21">
        <f t="shared" si="10"/>
        <v>1315.9</v>
      </c>
      <c r="I51" s="102"/>
    </row>
    <row r="52" spans="1:9" ht="32.1" customHeight="1" x14ac:dyDescent="0.2">
      <c r="A52" s="144" t="s">
        <v>108</v>
      </c>
      <c r="B52" s="39" t="s">
        <v>48</v>
      </c>
      <c r="C52" s="26">
        <v>200</v>
      </c>
      <c r="D52" s="24"/>
      <c r="E52" s="24"/>
      <c r="F52" s="141">
        <f t="shared" si="10"/>
        <v>1623.2</v>
      </c>
      <c r="G52" s="141">
        <f t="shared" si="10"/>
        <v>1246.4000000000001</v>
      </c>
      <c r="H52" s="27">
        <f t="shared" si="10"/>
        <v>1315.9</v>
      </c>
      <c r="I52" s="9"/>
    </row>
    <row r="53" spans="1:9" ht="32.1" customHeight="1" x14ac:dyDescent="0.2">
      <c r="A53" s="144" t="s">
        <v>18</v>
      </c>
      <c r="B53" s="13" t="s">
        <v>48</v>
      </c>
      <c r="C53" s="14">
        <v>240</v>
      </c>
      <c r="D53" s="11">
        <v>4</v>
      </c>
      <c r="E53" s="12">
        <v>9</v>
      </c>
      <c r="F53" s="157">
        <f>'Приложение 5'!F72</f>
        <v>1623.2</v>
      </c>
      <c r="G53" s="157">
        <f>'Приложение 5'!G72</f>
        <v>1246.4000000000001</v>
      </c>
      <c r="H53" s="157">
        <f>'Приложение 5'!H72</f>
        <v>1315.9</v>
      </c>
      <c r="I53" s="9"/>
    </row>
    <row r="54" spans="1:9" s="103" customFormat="1" ht="15.95" customHeight="1" x14ac:dyDescent="0.2">
      <c r="A54" s="105" t="s">
        <v>107</v>
      </c>
      <c r="B54" s="6" t="s">
        <v>32</v>
      </c>
      <c r="C54" s="7" t="s">
        <v>7</v>
      </c>
      <c r="D54" s="4"/>
      <c r="E54" s="5"/>
      <c r="F54" s="156">
        <f t="shared" ref="F54:H55" si="11">F55</f>
        <v>20</v>
      </c>
      <c r="G54" s="156">
        <f t="shared" si="11"/>
        <v>0</v>
      </c>
      <c r="H54" s="8">
        <f t="shared" si="11"/>
        <v>0</v>
      </c>
      <c r="I54" s="102"/>
    </row>
    <row r="55" spans="1:9" ht="15.95" customHeight="1" x14ac:dyDescent="0.2">
      <c r="A55" s="144" t="s">
        <v>19</v>
      </c>
      <c r="B55" s="13" t="s">
        <v>32</v>
      </c>
      <c r="C55" s="14">
        <v>800</v>
      </c>
      <c r="D55" s="11"/>
      <c r="E55" s="12"/>
      <c r="F55" s="157">
        <f t="shared" si="11"/>
        <v>20</v>
      </c>
      <c r="G55" s="157">
        <f t="shared" si="11"/>
        <v>0</v>
      </c>
      <c r="H55" s="15">
        <f t="shared" si="11"/>
        <v>0</v>
      </c>
      <c r="I55" s="9"/>
    </row>
    <row r="56" spans="1:9" ht="15.95" customHeight="1" x14ac:dyDescent="0.2">
      <c r="A56" s="144" t="s">
        <v>33</v>
      </c>
      <c r="B56" s="13" t="s">
        <v>32</v>
      </c>
      <c r="C56" s="14">
        <v>870</v>
      </c>
      <c r="D56" s="11">
        <v>1</v>
      </c>
      <c r="E56" s="12">
        <v>11</v>
      </c>
      <c r="F56" s="157">
        <f>'Приложение 5'!F43</f>
        <v>20</v>
      </c>
      <c r="G56" s="157">
        <f>'Приложение 5'!G43</f>
        <v>0</v>
      </c>
      <c r="H56" s="157">
        <f>'Приложение 5'!H43</f>
        <v>0</v>
      </c>
      <c r="I56" s="9"/>
    </row>
    <row r="57" spans="1:9" s="103" customFormat="1" ht="32.1" customHeight="1" x14ac:dyDescent="0.2">
      <c r="A57" s="105" t="s">
        <v>57</v>
      </c>
      <c r="B57" s="6" t="s">
        <v>58</v>
      </c>
      <c r="C57" s="20"/>
      <c r="D57" s="17"/>
      <c r="E57" s="18"/>
      <c r="F57" s="155">
        <f>F58</f>
        <v>800.3</v>
      </c>
      <c r="G57" s="155">
        <f t="shared" ref="G57:H57" si="12">G58</f>
        <v>1018.1</v>
      </c>
      <c r="H57" s="155">
        <f t="shared" si="12"/>
        <v>1018.1</v>
      </c>
      <c r="I57" s="102"/>
    </row>
    <row r="58" spans="1:9" ht="31.5" x14ac:dyDescent="0.2">
      <c r="A58" s="38" t="s">
        <v>129</v>
      </c>
      <c r="B58" s="13" t="s">
        <v>58</v>
      </c>
      <c r="C58" s="69">
        <v>600</v>
      </c>
      <c r="D58" s="67"/>
      <c r="E58" s="68"/>
      <c r="F58" s="159">
        <f>F59</f>
        <v>800.3</v>
      </c>
      <c r="G58" s="159">
        <f>G59</f>
        <v>1018.1</v>
      </c>
      <c r="H58" s="70">
        <f>H59</f>
        <v>1018.1</v>
      </c>
      <c r="I58" s="9"/>
    </row>
    <row r="59" spans="1:9" ht="18.75" x14ac:dyDescent="0.2">
      <c r="A59" s="38" t="s">
        <v>130</v>
      </c>
      <c r="B59" s="13" t="s">
        <v>58</v>
      </c>
      <c r="C59" s="65">
        <v>610</v>
      </c>
      <c r="D59" s="55">
        <v>8</v>
      </c>
      <c r="E59" s="56">
        <v>1</v>
      </c>
      <c r="F59" s="158">
        <f>'Приложение 5'!F96</f>
        <v>800.3</v>
      </c>
      <c r="G59" s="158">
        <f>'Приложение 5'!G96</f>
        <v>1018.1</v>
      </c>
      <c r="H59" s="158">
        <f>'Приложение 5'!H96</f>
        <v>1018.1</v>
      </c>
      <c r="I59" s="9"/>
    </row>
    <row r="60" spans="1:9" s="176" customFormat="1" ht="32.1" customHeight="1" x14ac:dyDescent="0.25">
      <c r="A60" s="50" t="s">
        <v>38</v>
      </c>
      <c r="B60" s="6" t="s">
        <v>39</v>
      </c>
      <c r="C60" s="175" t="s">
        <v>7</v>
      </c>
      <c r="D60" s="4"/>
      <c r="E60" s="5"/>
      <c r="F60" s="131">
        <f>F61+F63</f>
        <v>110</v>
      </c>
      <c r="G60" s="131">
        <f>G61+G63</f>
        <v>111.1</v>
      </c>
      <c r="H60" s="122">
        <f>H61+H63</f>
        <v>115.5</v>
      </c>
      <c r="I60" s="102"/>
    </row>
    <row r="61" spans="1:9" s="103" customFormat="1" ht="63.95" customHeight="1" x14ac:dyDescent="0.2">
      <c r="A61" s="144" t="s">
        <v>13</v>
      </c>
      <c r="B61" s="100" t="s">
        <v>39</v>
      </c>
      <c r="C61" s="26">
        <v>100</v>
      </c>
      <c r="D61" s="24"/>
      <c r="E61" s="24"/>
      <c r="F61" s="141">
        <f>F62</f>
        <v>97.5</v>
      </c>
      <c r="G61" s="141">
        <f>G62</f>
        <v>98.6</v>
      </c>
      <c r="H61" s="27">
        <f>H62</f>
        <v>103</v>
      </c>
      <c r="I61" s="102"/>
    </row>
    <row r="62" spans="1:9" ht="32.1" customHeight="1" x14ac:dyDescent="0.2">
      <c r="A62" s="144" t="s">
        <v>40</v>
      </c>
      <c r="B62" s="100" t="s">
        <v>39</v>
      </c>
      <c r="C62" s="26">
        <v>120</v>
      </c>
      <c r="D62" s="24">
        <v>2</v>
      </c>
      <c r="E62" s="24">
        <v>3</v>
      </c>
      <c r="F62" s="141">
        <f>'Приложение 5'!F58</f>
        <v>97.5</v>
      </c>
      <c r="G62" s="141">
        <f>'Приложение 5'!G58</f>
        <v>98.6</v>
      </c>
      <c r="H62" s="141">
        <f>'Приложение 5'!H58</f>
        <v>103</v>
      </c>
      <c r="I62" s="9"/>
    </row>
    <row r="63" spans="1:9" ht="32.1" customHeight="1" x14ac:dyDescent="0.2">
      <c r="A63" s="144" t="s">
        <v>108</v>
      </c>
      <c r="B63" s="100" t="s">
        <v>41</v>
      </c>
      <c r="C63" s="26">
        <v>200</v>
      </c>
      <c r="D63" s="24"/>
      <c r="E63" s="24"/>
      <c r="F63" s="141">
        <f>F64</f>
        <v>12.5</v>
      </c>
      <c r="G63" s="141">
        <f>G64</f>
        <v>12.5</v>
      </c>
      <c r="H63" s="27">
        <f>H64</f>
        <v>12.5</v>
      </c>
      <c r="I63" s="9"/>
    </row>
    <row r="64" spans="1:9" ht="32.1" customHeight="1" x14ac:dyDescent="0.2">
      <c r="A64" s="144" t="s">
        <v>18</v>
      </c>
      <c r="B64" s="100" t="s">
        <v>41</v>
      </c>
      <c r="C64" s="26">
        <v>240</v>
      </c>
      <c r="D64" s="24">
        <v>2</v>
      </c>
      <c r="E64" s="24">
        <v>3</v>
      </c>
      <c r="F64" s="141">
        <f>'Приложение 5'!F60</f>
        <v>12.5</v>
      </c>
      <c r="G64" s="141">
        <f>'Приложение 5'!G60</f>
        <v>12.5</v>
      </c>
      <c r="H64" s="141">
        <f>'Приложение 5'!H60</f>
        <v>12.5</v>
      </c>
      <c r="I64" s="9"/>
    </row>
    <row r="65" spans="1:9" s="103" customFormat="1" ht="32.1" customHeight="1" x14ac:dyDescent="0.2">
      <c r="A65" s="105" t="s">
        <v>69</v>
      </c>
      <c r="B65" s="104" t="s">
        <v>68</v>
      </c>
      <c r="C65" s="20"/>
      <c r="D65" s="18"/>
      <c r="E65" s="18"/>
      <c r="F65" s="155">
        <f t="shared" ref="F65:H66" si="13">F66</f>
        <v>0.1</v>
      </c>
      <c r="G65" s="155">
        <f t="shared" si="13"/>
        <v>0.1</v>
      </c>
      <c r="H65" s="21">
        <f t="shared" si="13"/>
        <v>0.1</v>
      </c>
      <c r="I65" s="102"/>
    </row>
    <row r="66" spans="1:9" ht="32.1" customHeight="1" x14ac:dyDescent="0.2">
      <c r="A66" s="144" t="s">
        <v>108</v>
      </c>
      <c r="B66" s="100" t="s">
        <v>68</v>
      </c>
      <c r="C66" s="26">
        <v>200</v>
      </c>
      <c r="D66" s="24"/>
      <c r="E66" s="24"/>
      <c r="F66" s="141">
        <f t="shared" si="13"/>
        <v>0.1</v>
      </c>
      <c r="G66" s="141">
        <f t="shared" si="13"/>
        <v>0.1</v>
      </c>
      <c r="H66" s="27">
        <f t="shared" si="13"/>
        <v>0.1</v>
      </c>
      <c r="I66" s="76"/>
    </row>
    <row r="67" spans="1:9" ht="32.1" customHeight="1" x14ac:dyDescent="0.2">
      <c r="A67" s="144" t="s">
        <v>18</v>
      </c>
      <c r="B67" s="39" t="s">
        <v>68</v>
      </c>
      <c r="C67" s="26">
        <v>240</v>
      </c>
      <c r="D67" s="24">
        <v>1</v>
      </c>
      <c r="E67" s="24">
        <v>4</v>
      </c>
      <c r="F67" s="141">
        <f>'Приложение 5'!F28</f>
        <v>0.1</v>
      </c>
      <c r="G67" s="141">
        <f>'Приложение 5'!G28</f>
        <v>0.1</v>
      </c>
      <c r="H67" s="141">
        <f>'Приложение 5'!H28</f>
        <v>0.1</v>
      </c>
      <c r="I67" s="9"/>
    </row>
    <row r="68" spans="1:9" s="103" customFormat="1" ht="101.25" customHeight="1" x14ac:dyDescent="0.2">
      <c r="A68" s="105" t="str">
        <f>'Приложение 5'!A85</f>
        <v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v>
      </c>
      <c r="B68" s="51" t="str">
        <f>'Приложение 5'!D85</f>
        <v>99.0.00.70370</v>
      </c>
      <c r="C68" s="20"/>
      <c r="D68" s="18"/>
      <c r="E68" s="18"/>
      <c r="F68" s="155">
        <f>F69</f>
        <v>286.7</v>
      </c>
      <c r="G68" s="155">
        <f t="shared" ref="G68:H68" si="14">G69</f>
        <v>0</v>
      </c>
      <c r="H68" s="155">
        <f t="shared" si="14"/>
        <v>0</v>
      </c>
      <c r="I68" s="102"/>
    </row>
    <row r="69" spans="1:9" ht="31.5" x14ac:dyDescent="0.2">
      <c r="A69" s="38" t="str">
        <f>'Приложение 5'!A86</f>
        <v>Закупка товаров, работ и услуг для  государственных (муниципальных) нужд</v>
      </c>
      <c r="B69" s="39" t="str">
        <f>'Приложение 5'!D86</f>
        <v>99.0.00.70370</v>
      </c>
      <c r="C69" s="69">
        <v>200</v>
      </c>
      <c r="D69" s="68"/>
      <c r="E69" s="68"/>
      <c r="F69" s="159">
        <f>F70</f>
        <v>286.7</v>
      </c>
      <c r="G69" s="159">
        <f>G70</f>
        <v>0</v>
      </c>
      <c r="H69" s="70">
        <f>H70</f>
        <v>0</v>
      </c>
      <c r="I69" s="9"/>
    </row>
    <row r="70" spans="1:9" ht="31.5" x14ac:dyDescent="0.2">
      <c r="A70" s="38" t="str">
        <f>'Приложение 5'!A87</f>
        <v>Иные закупки товаров, работ и услуг для обеспечения государственных (муниципальных) нужд</v>
      </c>
      <c r="B70" s="39" t="str">
        <f>'Приложение 5'!D87</f>
        <v>99.0.00.70370</v>
      </c>
      <c r="C70" s="69">
        <v>240</v>
      </c>
      <c r="D70" s="68">
        <v>5</v>
      </c>
      <c r="E70" s="68">
        <v>3</v>
      </c>
      <c r="F70" s="159">
        <f>'Приложение 5'!F87</f>
        <v>286.7</v>
      </c>
      <c r="G70" s="159">
        <f>'Приложение 5'!G87</f>
        <v>0</v>
      </c>
      <c r="H70" s="159">
        <f>'Приложение 5'!H87</f>
        <v>0</v>
      </c>
      <c r="I70" s="9"/>
    </row>
    <row r="71" spans="1:9" s="103" customFormat="1" ht="51.75" customHeight="1" x14ac:dyDescent="0.2">
      <c r="A71" s="105" t="s">
        <v>123</v>
      </c>
      <c r="B71" s="51" t="s">
        <v>59</v>
      </c>
      <c r="C71" s="20"/>
      <c r="D71" s="18"/>
      <c r="E71" s="18"/>
      <c r="F71" s="155">
        <f>F72</f>
        <v>3253</v>
      </c>
      <c r="G71" s="155">
        <f t="shared" ref="G71:H71" si="15">G72</f>
        <v>0</v>
      </c>
      <c r="H71" s="155">
        <f t="shared" si="15"/>
        <v>0</v>
      </c>
      <c r="I71" s="102"/>
    </row>
    <row r="72" spans="1:9" ht="31.5" x14ac:dyDescent="0.2">
      <c r="A72" s="38" t="s">
        <v>129</v>
      </c>
      <c r="B72" s="39" t="s">
        <v>59</v>
      </c>
      <c r="C72" s="69">
        <v>600</v>
      </c>
      <c r="D72" s="68"/>
      <c r="E72" s="68"/>
      <c r="F72" s="159">
        <f>F73</f>
        <v>3253</v>
      </c>
      <c r="G72" s="159">
        <f>G73</f>
        <v>0</v>
      </c>
      <c r="H72" s="70">
        <f>H73</f>
        <v>0</v>
      </c>
      <c r="I72" s="9"/>
    </row>
    <row r="73" spans="1:9" ht="18.75" x14ac:dyDescent="0.2">
      <c r="A73" s="38" t="s">
        <v>130</v>
      </c>
      <c r="B73" s="39" t="s">
        <v>59</v>
      </c>
      <c r="C73" s="69">
        <v>610</v>
      </c>
      <c r="D73" s="68">
        <v>8</v>
      </c>
      <c r="E73" s="68">
        <v>1</v>
      </c>
      <c r="F73" s="159">
        <f>'Приложение 5'!F99</f>
        <v>3253</v>
      </c>
      <c r="G73" s="159">
        <f>'Приложение 5'!G99</f>
        <v>0</v>
      </c>
      <c r="H73" s="159">
        <f>'Приложение 5'!H99</f>
        <v>0</v>
      </c>
      <c r="I73" s="9"/>
    </row>
    <row r="74" spans="1:9" s="103" customFormat="1" ht="114.75" customHeight="1" x14ac:dyDescent="0.2">
      <c r="A74" s="105" t="str">
        <f>'Приложение 5'!A88</f>
        <v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v>
      </c>
      <c r="B74" s="51" t="str">
        <f>'Приложение 5'!D88</f>
        <v>99.0.00.S0370</v>
      </c>
      <c r="C74" s="20"/>
      <c r="D74" s="18"/>
      <c r="E74" s="18"/>
      <c r="F74" s="155">
        <f>F75</f>
        <v>61</v>
      </c>
      <c r="G74" s="155">
        <f t="shared" ref="G74:H75" si="16">G75</f>
        <v>0</v>
      </c>
      <c r="H74" s="155">
        <f t="shared" si="16"/>
        <v>0</v>
      </c>
      <c r="I74" s="102"/>
    </row>
    <row r="75" spans="1:9" ht="31.5" x14ac:dyDescent="0.2">
      <c r="A75" s="38" t="str">
        <f>'Приложение 5'!A89</f>
        <v>Закупка товаров, работ и услуг для  государственных (муниципальных) нужд</v>
      </c>
      <c r="B75" s="39" t="str">
        <f>'Приложение 5'!D89</f>
        <v>99.0.00.S0370</v>
      </c>
      <c r="C75" s="69">
        <v>200</v>
      </c>
      <c r="D75" s="68"/>
      <c r="E75" s="68"/>
      <c r="F75" s="159">
        <f>F76</f>
        <v>61</v>
      </c>
      <c r="G75" s="159">
        <f t="shared" si="16"/>
        <v>0</v>
      </c>
      <c r="H75" s="159">
        <f t="shared" si="16"/>
        <v>0</v>
      </c>
      <c r="I75" s="9"/>
    </row>
    <row r="76" spans="1:9" ht="31.5" x14ac:dyDescent="0.2">
      <c r="A76" s="38" t="str">
        <f>'Приложение 5'!A90</f>
        <v>Иные закупки товаров, работ и услуг для обеспечения государственных (муниципальных) нужд</v>
      </c>
      <c r="B76" s="39" t="str">
        <f>'Приложение 5'!D90</f>
        <v>99.0.00.S0370</v>
      </c>
      <c r="C76" s="69">
        <v>240</v>
      </c>
      <c r="D76" s="68">
        <v>5</v>
      </c>
      <c r="E76" s="68">
        <v>3</v>
      </c>
      <c r="F76" s="159">
        <f>'Приложение 5'!F90</f>
        <v>61</v>
      </c>
      <c r="G76" s="159">
        <f>'Приложение 5'!G90</f>
        <v>0</v>
      </c>
      <c r="H76" s="159">
        <f>'Приложение 5'!H90</f>
        <v>0</v>
      </c>
      <c r="I76" s="9"/>
    </row>
    <row r="77" spans="1:9" ht="20.100000000000001" customHeight="1" x14ac:dyDescent="0.2">
      <c r="A77" s="105" t="s">
        <v>65</v>
      </c>
      <c r="B77" s="51" t="s">
        <v>66</v>
      </c>
      <c r="C77" s="46"/>
      <c r="D77" s="45"/>
      <c r="E77" s="45"/>
      <c r="F77" s="160">
        <f t="shared" ref="F77:H78" si="17">F78</f>
        <v>0</v>
      </c>
      <c r="G77" s="160">
        <f t="shared" si="17"/>
        <v>134.1</v>
      </c>
      <c r="H77" s="47">
        <f t="shared" si="17"/>
        <v>305.89999999999998</v>
      </c>
      <c r="I77" s="9"/>
    </row>
    <row r="78" spans="1:9" ht="20.100000000000001" customHeight="1" x14ac:dyDescent="0.2">
      <c r="A78" s="144" t="s">
        <v>65</v>
      </c>
      <c r="B78" s="39" t="s">
        <v>66</v>
      </c>
      <c r="C78" s="26">
        <v>900</v>
      </c>
      <c r="D78" s="48"/>
      <c r="E78" s="48"/>
      <c r="F78" s="161">
        <f t="shared" si="17"/>
        <v>0</v>
      </c>
      <c r="G78" s="161">
        <f t="shared" si="17"/>
        <v>134.1</v>
      </c>
      <c r="H78" s="49">
        <f t="shared" si="17"/>
        <v>305.89999999999998</v>
      </c>
      <c r="I78" s="9"/>
    </row>
    <row r="79" spans="1:9" ht="20.100000000000001" customHeight="1" x14ac:dyDescent="0.2">
      <c r="A79" s="144" t="s">
        <v>65</v>
      </c>
      <c r="B79" s="39" t="s">
        <v>66</v>
      </c>
      <c r="C79" s="26">
        <v>990</v>
      </c>
      <c r="D79" s="48">
        <v>99</v>
      </c>
      <c r="E79" s="48">
        <v>99</v>
      </c>
      <c r="F79" s="161">
        <f>'Приложение 5'!F112</f>
        <v>0</v>
      </c>
      <c r="G79" s="161">
        <f>'Приложение 5'!G112</f>
        <v>134.1</v>
      </c>
      <c r="H79" s="161">
        <f>'Приложение 5'!H112</f>
        <v>305.89999999999998</v>
      </c>
      <c r="I79" s="9"/>
    </row>
    <row r="80" spans="1:9" ht="18.75" x14ac:dyDescent="0.25">
      <c r="A80" s="115" t="s">
        <v>67</v>
      </c>
      <c r="B80" s="116"/>
      <c r="C80" s="80"/>
      <c r="D80" s="117"/>
      <c r="E80" s="78"/>
      <c r="F80" s="162">
        <f>F9+F39</f>
        <v>12435.1</v>
      </c>
      <c r="G80" s="162">
        <f t="shared" ref="G80:H80" si="18">G9</f>
        <v>5441.2000000000007</v>
      </c>
      <c r="H80" s="162">
        <f t="shared" si="18"/>
        <v>6221.9</v>
      </c>
      <c r="I80" s="9"/>
    </row>
    <row r="81" spans="1:9" ht="15.75" x14ac:dyDescent="0.25">
      <c r="A81" s="81"/>
      <c r="B81" s="31"/>
      <c r="C81" s="83"/>
      <c r="D81" s="82"/>
      <c r="E81" s="82"/>
      <c r="F81" s="82"/>
      <c r="G81" s="82"/>
      <c r="H81" s="84"/>
      <c r="I81" s="85"/>
    </row>
    <row r="82" spans="1:9" ht="12" customHeight="1" x14ac:dyDescent="0.25">
      <c r="A82" s="86"/>
      <c r="B82" s="88"/>
      <c r="C82" s="89"/>
      <c r="D82" s="87"/>
      <c r="E82" s="87"/>
      <c r="F82" s="87"/>
      <c r="G82" s="87"/>
      <c r="H82" s="90"/>
      <c r="I82" s="85"/>
    </row>
    <row r="83" spans="1:9" ht="12.75" customHeight="1" x14ac:dyDescent="0.25">
      <c r="A83" s="81"/>
      <c r="B83" s="109"/>
      <c r="C83" s="89"/>
      <c r="D83" s="87"/>
      <c r="E83" s="87"/>
      <c r="F83" s="87"/>
      <c r="G83" s="87"/>
      <c r="H83" s="90"/>
      <c r="I83" s="85"/>
    </row>
    <row r="84" spans="1:9" ht="12.75" customHeight="1" x14ac:dyDescent="0.25">
      <c r="A84" s="81"/>
      <c r="B84" s="109"/>
      <c r="C84" s="89"/>
      <c r="D84" s="92"/>
      <c r="E84" s="92"/>
      <c r="F84" s="92"/>
      <c r="G84" s="92"/>
      <c r="H84" s="90"/>
      <c r="I84" s="85"/>
    </row>
    <row r="85" spans="1:9" ht="12.75" customHeight="1" x14ac:dyDescent="0.2">
      <c r="A85" s="81"/>
      <c r="B85" s="110"/>
      <c r="C85" s="93"/>
      <c r="D85" s="93"/>
      <c r="E85" s="93"/>
      <c r="F85" s="93"/>
      <c r="G85" s="93"/>
      <c r="H85" s="93"/>
      <c r="I85" s="85"/>
    </row>
    <row r="86" spans="1:9" ht="14.25" customHeight="1" x14ac:dyDescent="0.2">
      <c r="A86" s="81"/>
      <c r="B86" s="93"/>
      <c r="C86" s="89"/>
      <c r="D86" s="92"/>
      <c r="E86" s="92"/>
      <c r="F86" s="92"/>
      <c r="G86" s="92"/>
      <c r="H86" s="90"/>
      <c r="I86" s="85"/>
    </row>
    <row r="87" spans="1:9" ht="15.75" x14ac:dyDescent="0.25">
      <c r="A87" s="82"/>
      <c r="B87" s="110"/>
      <c r="C87" s="94"/>
      <c r="D87" s="94"/>
      <c r="E87" s="94"/>
      <c r="F87" s="94"/>
      <c r="G87" s="94"/>
      <c r="H87" s="94"/>
    </row>
    <row r="88" spans="1:9" ht="15.75" x14ac:dyDescent="0.25">
      <c r="A88" s="95"/>
    </row>
    <row r="89" spans="1:9" ht="15.75" x14ac:dyDescent="0.25">
      <c r="A89" s="95"/>
    </row>
    <row r="90" spans="1:9" ht="15" x14ac:dyDescent="0.2">
      <c r="A90" s="96"/>
    </row>
    <row r="91" spans="1:9" ht="15" x14ac:dyDescent="0.2">
      <c r="A91" s="97"/>
    </row>
    <row r="92" spans="1:9" ht="15" x14ac:dyDescent="0.2">
      <c r="A92" s="96"/>
    </row>
  </sheetData>
  <autoFilter ref="A8:I80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paperSize="9" scale="65" fitToHeight="12" orientation="portrait" r:id="rId1"/>
  <headerFooter alignWithMargins="0">
    <oddFooter>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showGridLines="0" view="pageBreakPreview" topLeftCell="A31" zoomScale="90" zoomScaleNormal="100" zoomScaleSheetLayoutView="90" workbookViewId="0">
      <selection activeCell="A31" sqref="A1:XFD1048576"/>
    </sheetView>
  </sheetViews>
  <sheetFormatPr defaultColWidth="9.140625" defaultRowHeight="12.75" x14ac:dyDescent="0.2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x14ac:dyDescent="0.2">
      <c r="A1" s="98"/>
      <c r="B1" s="98"/>
      <c r="C1" s="98"/>
      <c r="D1" s="98"/>
      <c r="E1" s="98"/>
      <c r="F1" s="269" t="s">
        <v>74</v>
      </c>
      <c r="G1" s="269"/>
      <c r="H1" s="269"/>
      <c r="I1" s="270"/>
    </row>
    <row r="2" spans="1:10" ht="40.5" customHeight="1" x14ac:dyDescent="0.2">
      <c r="A2" s="98"/>
      <c r="B2" s="98"/>
      <c r="C2" s="98"/>
      <c r="D2" s="98"/>
      <c r="E2" s="245"/>
      <c r="F2" s="246"/>
      <c r="G2" s="272" t="s">
        <v>133</v>
      </c>
      <c r="H2" s="273"/>
      <c r="I2" s="273"/>
    </row>
    <row r="3" spans="1:10" x14ac:dyDescent="0.2">
      <c r="A3" s="98"/>
      <c r="B3" s="98"/>
      <c r="C3" s="98"/>
      <c r="D3" s="98"/>
      <c r="E3" s="269" t="s">
        <v>366</v>
      </c>
      <c r="F3" s="270"/>
      <c r="G3" s="270"/>
      <c r="H3" s="270"/>
      <c r="I3" s="270"/>
    </row>
    <row r="4" spans="1:10" x14ac:dyDescent="0.2">
      <c r="A4" s="98"/>
      <c r="B4" s="98"/>
      <c r="C4" s="98"/>
      <c r="D4" s="98"/>
      <c r="E4" s="98"/>
      <c r="F4" s="98"/>
      <c r="G4" s="98"/>
      <c r="H4" s="98"/>
      <c r="I4" s="98"/>
    </row>
    <row r="5" spans="1:10" s="111" customFormat="1" ht="25.5" customHeight="1" x14ac:dyDescent="0.2">
      <c r="A5" s="271" t="s">
        <v>143</v>
      </c>
      <c r="B5" s="278"/>
      <c r="C5" s="278"/>
      <c r="D5" s="278"/>
      <c r="E5" s="278"/>
      <c r="F5" s="278"/>
      <c r="G5" s="278"/>
      <c r="H5" s="278"/>
      <c r="I5" s="278"/>
    </row>
    <row r="6" spans="1:10" ht="17.25" customHeight="1" x14ac:dyDescent="0.2">
      <c r="I6" s="243" t="s">
        <v>72</v>
      </c>
    </row>
    <row r="7" spans="1:10" ht="22.5" customHeight="1" x14ac:dyDescent="0.2">
      <c r="A7" s="276" t="s">
        <v>0</v>
      </c>
      <c r="B7" s="276" t="s">
        <v>73</v>
      </c>
      <c r="C7" s="276" t="s">
        <v>1</v>
      </c>
      <c r="D7" s="276" t="s">
        <v>2</v>
      </c>
      <c r="E7" s="276" t="s">
        <v>3</v>
      </c>
      <c r="F7" s="276" t="s">
        <v>4</v>
      </c>
      <c r="G7" s="274" t="s">
        <v>5</v>
      </c>
      <c r="H7" s="275"/>
      <c r="I7" s="288"/>
      <c r="J7" s="1"/>
    </row>
    <row r="8" spans="1:10" ht="27.75" customHeight="1" x14ac:dyDescent="0.2">
      <c r="A8" s="277"/>
      <c r="B8" s="277"/>
      <c r="C8" s="277"/>
      <c r="D8" s="277"/>
      <c r="E8" s="277"/>
      <c r="F8" s="277"/>
      <c r="G8" s="118" t="s">
        <v>117</v>
      </c>
      <c r="H8" s="118" t="s">
        <v>120</v>
      </c>
      <c r="I8" s="118" t="s">
        <v>142</v>
      </c>
      <c r="J8" s="1"/>
    </row>
    <row r="9" spans="1:10" ht="32.25" customHeight="1" x14ac:dyDescent="0.2">
      <c r="A9" s="3" t="s">
        <v>138</v>
      </c>
      <c r="B9" s="182">
        <v>293</v>
      </c>
      <c r="C9" s="118"/>
      <c r="D9" s="247"/>
      <c r="E9" s="119"/>
      <c r="F9" s="247"/>
      <c r="G9" s="154">
        <f>G113</f>
        <v>12435.1</v>
      </c>
      <c r="H9" s="154">
        <f>H113</f>
        <v>5441.2000000000007</v>
      </c>
      <c r="I9" s="101">
        <f>I113</f>
        <v>6221.9</v>
      </c>
      <c r="J9" s="1"/>
    </row>
    <row r="10" spans="1:10" ht="15.95" customHeight="1" x14ac:dyDescent="0.2">
      <c r="A10" s="3" t="s">
        <v>6</v>
      </c>
      <c r="B10" s="182">
        <v>293</v>
      </c>
      <c r="C10" s="4">
        <v>1</v>
      </c>
      <c r="D10" s="5" t="s">
        <v>7</v>
      </c>
      <c r="E10" s="6" t="s">
        <v>7</v>
      </c>
      <c r="F10" s="7" t="s">
        <v>7</v>
      </c>
      <c r="G10" s="156">
        <f>'Приложение 5'!F10</f>
        <v>5693.6</v>
      </c>
      <c r="H10" s="156">
        <f>'Приложение 5'!G10</f>
        <v>2589</v>
      </c>
      <c r="I10" s="156">
        <f>'Приложение 5'!H10</f>
        <v>2589</v>
      </c>
      <c r="J10" s="9"/>
    </row>
    <row r="11" spans="1:10" ht="32.1" customHeight="1" x14ac:dyDescent="0.2">
      <c r="A11" s="3" t="s">
        <v>8</v>
      </c>
      <c r="B11" s="182">
        <v>293</v>
      </c>
      <c r="C11" s="4">
        <v>1</v>
      </c>
      <c r="D11" s="5">
        <v>2</v>
      </c>
      <c r="E11" s="6" t="s">
        <v>7</v>
      </c>
      <c r="F11" s="7" t="s">
        <v>7</v>
      </c>
      <c r="G11" s="156">
        <f>'Приложение 5'!F11</f>
        <v>740.2</v>
      </c>
      <c r="H11" s="156">
        <f>'Приложение 5'!G11</f>
        <v>740.2</v>
      </c>
      <c r="I11" s="156">
        <f>'Приложение 5'!H11</f>
        <v>740.2</v>
      </c>
      <c r="J11" s="9"/>
    </row>
    <row r="12" spans="1:10" ht="15.95" customHeight="1" x14ac:dyDescent="0.2">
      <c r="A12" s="10" t="s">
        <v>9</v>
      </c>
      <c r="B12" s="118">
        <v>293</v>
      </c>
      <c r="C12" s="11">
        <v>1</v>
      </c>
      <c r="D12" s="12">
        <v>2</v>
      </c>
      <c r="E12" s="13" t="s">
        <v>10</v>
      </c>
      <c r="F12" s="14" t="s">
        <v>7</v>
      </c>
      <c r="G12" s="157">
        <f>'Приложение 5'!F12</f>
        <v>740.2</v>
      </c>
      <c r="H12" s="157">
        <f>'Приложение 5'!G12</f>
        <v>740.2</v>
      </c>
      <c r="I12" s="157">
        <f>'Приложение 5'!H12</f>
        <v>740.2</v>
      </c>
      <c r="J12" s="9"/>
    </row>
    <row r="13" spans="1:10" ht="15.95" customHeight="1" x14ac:dyDescent="0.2">
      <c r="A13" s="10" t="s">
        <v>11</v>
      </c>
      <c r="B13" s="118">
        <v>293</v>
      </c>
      <c r="C13" s="11">
        <v>1</v>
      </c>
      <c r="D13" s="12">
        <v>2</v>
      </c>
      <c r="E13" s="13" t="s">
        <v>12</v>
      </c>
      <c r="F13" s="14" t="s">
        <v>7</v>
      </c>
      <c r="G13" s="157">
        <f>'Приложение 5'!F13</f>
        <v>740.2</v>
      </c>
      <c r="H13" s="157">
        <f>'Приложение 5'!G13</f>
        <v>740.2</v>
      </c>
      <c r="I13" s="157">
        <f>'Приложение 5'!H13</f>
        <v>740.2</v>
      </c>
      <c r="J13" s="9"/>
    </row>
    <row r="14" spans="1:10" ht="63.95" customHeight="1" x14ac:dyDescent="0.2">
      <c r="A14" s="38" t="s">
        <v>13</v>
      </c>
      <c r="B14" s="118">
        <v>293</v>
      </c>
      <c r="C14" s="24">
        <v>1</v>
      </c>
      <c r="D14" s="24">
        <v>2</v>
      </c>
      <c r="E14" s="39" t="s">
        <v>12</v>
      </c>
      <c r="F14" s="26">
        <v>100</v>
      </c>
      <c r="G14" s="157">
        <f>'Приложение 5'!F14</f>
        <v>740.2</v>
      </c>
      <c r="H14" s="157">
        <f>'Приложение 5'!G14</f>
        <v>740.2</v>
      </c>
      <c r="I14" s="157">
        <f>'Приложение 5'!H14</f>
        <v>740.2</v>
      </c>
      <c r="J14" s="9"/>
    </row>
    <row r="15" spans="1:10" ht="32.1" customHeight="1" x14ac:dyDescent="0.2">
      <c r="A15" s="38" t="s">
        <v>14</v>
      </c>
      <c r="B15" s="118">
        <v>293</v>
      </c>
      <c r="C15" s="24">
        <v>1</v>
      </c>
      <c r="D15" s="24">
        <v>2</v>
      </c>
      <c r="E15" s="39" t="s">
        <v>12</v>
      </c>
      <c r="F15" s="26">
        <v>120</v>
      </c>
      <c r="G15" s="157">
        <f>'Приложение 5'!F15</f>
        <v>740.2</v>
      </c>
      <c r="H15" s="157">
        <f>'Приложение 5'!G15</f>
        <v>740.2</v>
      </c>
      <c r="I15" s="157">
        <f>'Приложение 5'!H15</f>
        <v>740.2</v>
      </c>
      <c r="J15" s="9"/>
    </row>
    <row r="16" spans="1:10" ht="48" customHeight="1" x14ac:dyDescent="0.2">
      <c r="A16" s="50" t="s">
        <v>21</v>
      </c>
      <c r="B16" s="182">
        <v>293</v>
      </c>
      <c r="C16" s="18">
        <v>1</v>
      </c>
      <c r="D16" s="18">
        <v>4</v>
      </c>
      <c r="E16" s="51" t="s">
        <v>7</v>
      </c>
      <c r="F16" s="20" t="s">
        <v>7</v>
      </c>
      <c r="G16" s="156">
        <f>'Приложение 5'!F16</f>
        <v>4849.9000000000005</v>
      </c>
      <c r="H16" s="156">
        <f>'Приложение 5'!G16</f>
        <v>1821.3</v>
      </c>
      <c r="I16" s="156">
        <f>'Приложение 5'!H16</f>
        <v>1821.3</v>
      </c>
      <c r="J16" s="9"/>
    </row>
    <row r="17" spans="1:10" ht="15.95" customHeight="1" x14ac:dyDescent="0.2">
      <c r="A17" s="38" t="s">
        <v>9</v>
      </c>
      <c r="B17" s="118">
        <v>293</v>
      </c>
      <c r="C17" s="24">
        <v>1</v>
      </c>
      <c r="D17" s="24">
        <v>4</v>
      </c>
      <c r="E17" s="39" t="s">
        <v>10</v>
      </c>
      <c r="F17" s="20"/>
      <c r="G17" s="157">
        <f>'Приложение 5'!F17</f>
        <v>4849.9000000000005</v>
      </c>
      <c r="H17" s="157">
        <f>'Приложение 5'!G17</f>
        <v>1821.3</v>
      </c>
      <c r="I17" s="157">
        <f>'Приложение 5'!H17</f>
        <v>1821.3</v>
      </c>
      <c r="J17" s="9"/>
    </row>
    <row r="18" spans="1:10" ht="32.1" customHeight="1" x14ac:dyDescent="0.2">
      <c r="A18" s="38" t="s">
        <v>22</v>
      </c>
      <c r="B18" s="118">
        <v>293</v>
      </c>
      <c r="C18" s="24">
        <v>1</v>
      </c>
      <c r="D18" s="24">
        <v>4</v>
      </c>
      <c r="E18" s="39" t="s">
        <v>23</v>
      </c>
      <c r="F18" s="26"/>
      <c r="G18" s="157">
        <f>'Приложение 5'!F18</f>
        <v>1874.4</v>
      </c>
      <c r="H18" s="157">
        <f>'Приложение 5'!G18</f>
        <v>1000</v>
      </c>
      <c r="I18" s="157">
        <f>'Приложение 5'!H18</f>
        <v>1000</v>
      </c>
      <c r="J18" s="9"/>
    </row>
    <row r="19" spans="1:10" ht="63.95" customHeight="1" x14ac:dyDescent="0.2">
      <c r="A19" s="38" t="s">
        <v>13</v>
      </c>
      <c r="B19" s="118">
        <v>293</v>
      </c>
      <c r="C19" s="24">
        <v>1</v>
      </c>
      <c r="D19" s="24">
        <v>4</v>
      </c>
      <c r="E19" s="39" t="s">
        <v>23</v>
      </c>
      <c r="F19" s="26">
        <v>100</v>
      </c>
      <c r="G19" s="157">
        <f>'Приложение 5'!F19</f>
        <v>1874.4</v>
      </c>
      <c r="H19" s="157">
        <f>'Приложение 5'!G19</f>
        <v>1000</v>
      </c>
      <c r="I19" s="157">
        <f>'Приложение 5'!H19</f>
        <v>1000</v>
      </c>
      <c r="J19" s="9"/>
    </row>
    <row r="20" spans="1:10" ht="32.1" customHeight="1" x14ac:dyDescent="0.2">
      <c r="A20" s="10" t="s">
        <v>14</v>
      </c>
      <c r="B20" s="118">
        <v>293</v>
      </c>
      <c r="C20" s="11">
        <v>1</v>
      </c>
      <c r="D20" s="12">
        <v>4</v>
      </c>
      <c r="E20" s="13" t="s">
        <v>23</v>
      </c>
      <c r="F20" s="14">
        <v>120</v>
      </c>
      <c r="G20" s="157">
        <f>'Приложение 5'!F20</f>
        <v>1874.4</v>
      </c>
      <c r="H20" s="157">
        <f>'Приложение 5'!G20</f>
        <v>1000</v>
      </c>
      <c r="I20" s="157">
        <f>'Приложение 5'!H20</f>
        <v>1000</v>
      </c>
      <c r="J20" s="9"/>
    </row>
    <row r="21" spans="1:10" ht="15.95" customHeight="1" x14ac:dyDescent="0.2">
      <c r="A21" s="22" t="s">
        <v>16</v>
      </c>
      <c r="B21" s="118">
        <v>293</v>
      </c>
      <c r="C21" s="23">
        <v>1</v>
      </c>
      <c r="D21" s="24">
        <v>4</v>
      </c>
      <c r="E21" s="25" t="s">
        <v>17</v>
      </c>
      <c r="F21" s="26" t="s">
        <v>7</v>
      </c>
      <c r="G21" s="157">
        <f>'Приложение 5'!F21</f>
        <v>2975.4</v>
      </c>
      <c r="H21" s="157">
        <f>'Приложение 5'!G21</f>
        <v>821.2</v>
      </c>
      <c r="I21" s="157">
        <f>'Приложение 5'!H21</f>
        <v>821.2</v>
      </c>
      <c r="J21" s="9"/>
    </row>
    <row r="22" spans="1:10" ht="32.1" customHeight="1" x14ac:dyDescent="0.2">
      <c r="A22" s="10" t="s">
        <v>108</v>
      </c>
      <c r="B22" s="118">
        <v>293</v>
      </c>
      <c r="C22" s="11">
        <v>1</v>
      </c>
      <c r="D22" s="12">
        <v>4</v>
      </c>
      <c r="E22" s="13" t="s">
        <v>17</v>
      </c>
      <c r="F22" s="14">
        <v>200</v>
      </c>
      <c r="G22" s="157">
        <f>'Приложение 5'!F22</f>
        <v>2853.4</v>
      </c>
      <c r="H22" s="157">
        <f>'Приложение 5'!G22</f>
        <v>800</v>
      </c>
      <c r="I22" s="157">
        <f>'Приложение 5'!H22</f>
        <v>800</v>
      </c>
      <c r="J22" s="9"/>
    </row>
    <row r="23" spans="1:10" ht="32.1" customHeight="1" x14ac:dyDescent="0.2">
      <c r="A23" s="22" t="s">
        <v>18</v>
      </c>
      <c r="B23" s="118">
        <v>293</v>
      </c>
      <c r="C23" s="23">
        <v>1</v>
      </c>
      <c r="D23" s="24">
        <v>4</v>
      </c>
      <c r="E23" s="25" t="s">
        <v>17</v>
      </c>
      <c r="F23" s="26">
        <v>240</v>
      </c>
      <c r="G23" s="157">
        <f>'Приложение 5'!F23</f>
        <v>2853.4</v>
      </c>
      <c r="H23" s="157">
        <f>'Приложение 5'!G23</f>
        <v>800</v>
      </c>
      <c r="I23" s="157">
        <f>'Приложение 5'!H23</f>
        <v>800</v>
      </c>
      <c r="J23" s="9"/>
    </row>
    <row r="24" spans="1:10" ht="15.95" customHeight="1" x14ac:dyDescent="0.2">
      <c r="A24" s="28" t="s">
        <v>19</v>
      </c>
      <c r="B24" s="118">
        <v>293</v>
      </c>
      <c r="C24" s="29">
        <v>1</v>
      </c>
      <c r="D24" s="30">
        <v>4</v>
      </c>
      <c r="E24" s="13" t="s">
        <v>17</v>
      </c>
      <c r="F24" s="32">
        <v>800</v>
      </c>
      <c r="G24" s="157">
        <f>'Приложение 5'!F24</f>
        <v>122</v>
      </c>
      <c r="H24" s="157">
        <f>'Приложение 5'!G24</f>
        <v>21.2</v>
      </c>
      <c r="I24" s="157">
        <f>'Приложение 5'!H24</f>
        <v>21.2</v>
      </c>
      <c r="J24" s="9"/>
    </row>
    <row r="25" spans="1:10" ht="15.95" customHeight="1" x14ac:dyDescent="0.2">
      <c r="A25" s="22" t="s">
        <v>20</v>
      </c>
      <c r="B25" s="118">
        <v>293</v>
      </c>
      <c r="C25" s="23">
        <v>1</v>
      </c>
      <c r="D25" s="24">
        <v>4</v>
      </c>
      <c r="E25" s="25" t="s">
        <v>17</v>
      </c>
      <c r="F25" s="26">
        <v>850</v>
      </c>
      <c r="G25" s="157">
        <f>'Приложение 5'!F25</f>
        <v>122</v>
      </c>
      <c r="H25" s="157">
        <f>'Приложение 5'!G25</f>
        <v>21.2</v>
      </c>
      <c r="I25" s="157">
        <f>'Приложение 5'!H25</f>
        <v>21.2</v>
      </c>
      <c r="J25" s="9"/>
    </row>
    <row r="26" spans="1:10" ht="32.1" customHeight="1" x14ac:dyDescent="0.2">
      <c r="A26" s="22" t="s">
        <v>69</v>
      </c>
      <c r="B26" s="118">
        <v>293</v>
      </c>
      <c r="C26" s="23">
        <v>1</v>
      </c>
      <c r="D26" s="24">
        <v>4</v>
      </c>
      <c r="E26" s="25" t="s">
        <v>68</v>
      </c>
      <c r="F26" s="26"/>
      <c r="G26" s="157">
        <f>'Приложение 5'!F26</f>
        <v>0.1</v>
      </c>
      <c r="H26" s="157">
        <f>'Приложение 5'!G26</f>
        <v>0.1</v>
      </c>
      <c r="I26" s="157">
        <f>'Приложение 5'!H26</f>
        <v>0.1</v>
      </c>
      <c r="J26" s="9"/>
    </row>
    <row r="27" spans="1:10" ht="32.1" customHeight="1" x14ac:dyDescent="0.2">
      <c r="A27" s="10" t="s">
        <v>108</v>
      </c>
      <c r="B27" s="118">
        <v>293</v>
      </c>
      <c r="C27" s="23">
        <v>1</v>
      </c>
      <c r="D27" s="24">
        <v>4</v>
      </c>
      <c r="E27" s="25" t="s">
        <v>68</v>
      </c>
      <c r="F27" s="26">
        <v>200</v>
      </c>
      <c r="G27" s="157">
        <f>'Приложение 5'!F27</f>
        <v>0.1</v>
      </c>
      <c r="H27" s="157">
        <f>'Приложение 5'!G27</f>
        <v>0.1</v>
      </c>
      <c r="I27" s="157">
        <f>'Приложение 5'!H27</f>
        <v>0.1</v>
      </c>
      <c r="J27" s="9"/>
    </row>
    <row r="28" spans="1:10" ht="32.1" customHeight="1" x14ac:dyDescent="0.2">
      <c r="A28" s="22" t="s">
        <v>18</v>
      </c>
      <c r="B28" s="118">
        <v>293</v>
      </c>
      <c r="C28" s="23">
        <v>1</v>
      </c>
      <c r="D28" s="24">
        <v>4</v>
      </c>
      <c r="E28" s="25" t="s">
        <v>68</v>
      </c>
      <c r="F28" s="26">
        <v>240</v>
      </c>
      <c r="G28" s="157">
        <f>'Приложение 5'!F28</f>
        <v>0.1</v>
      </c>
      <c r="H28" s="157">
        <f>'Приложение 5'!G28</f>
        <v>0.1</v>
      </c>
      <c r="I28" s="157">
        <f>'Приложение 5'!H28</f>
        <v>0.1</v>
      </c>
      <c r="J28" s="9"/>
    </row>
    <row r="29" spans="1:10" ht="48" customHeight="1" x14ac:dyDescent="0.2">
      <c r="A29" s="33" t="s">
        <v>24</v>
      </c>
      <c r="B29" s="182">
        <v>293</v>
      </c>
      <c r="C29" s="34">
        <v>1</v>
      </c>
      <c r="D29" s="35">
        <v>6</v>
      </c>
      <c r="E29" s="36" t="s">
        <v>7</v>
      </c>
      <c r="F29" s="37" t="s">
        <v>7</v>
      </c>
      <c r="G29" s="156">
        <f>'Приложение 5'!F29</f>
        <v>22.5</v>
      </c>
      <c r="H29" s="156">
        <f>'Приложение 5'!G29</f>
        <v>22.5</v>
      </c>
      <c r="I29" s="156">
        <f>'Приложение 5'!H29</f>
        <v>22.5</v>
      </c>
      <c r="J29" s="9"/>
    </row>
    <row r="30" spans="1:10" ht="15.95" customHeight="1" x14ac:dyDescent="0.2">
      <c r="A30" s="22" t="s">
        <v>15</v>
      </c>
      <c r="B30" s="118">
        <v>293</v>
      </c>
      <c r="C30" s="23">
        <v>1</v>
      </c>
      <c r="D30" s="24">
        <v>6</v>
      </c>
      <c r="E30" s="25" t="s">
        <v>10</v>
      </c>
      <c r="F30" s="26" t="s">
        <v>7</v>
      </c>
      <c r="G30" s="157">
        <f>'Приложение 5'!F30</f>
        <v>22.5</v>
      </c>
      <c r="H30" s="157">
        <f>'Приложение 5'!G30</f>
        <v>22.5</v>
      </c>
      <c r="I30" s="157">
        <f>'Приложение 5'!H30</f>
        <v>22.5</v>
      </c>
      <c r="J30" s="9"/>
    </row>
    <row r="31" spans="1:10" ht="18" customHeight="1" x14ac:dyDescent="0.2">
      <c r="A31" s="38" t="s">
        <v>75</v>
      </c>
      <c r="B31" s="118">
        <v>293</v>
      </c>
      <c r="C31" s="11">
        <v>1</v>
      </c>
      <c r="D31" s="12">
        <v>6</v>
      </c>
      <c r="E31" s="13" t="s">
        <v>25</v>
      </c>
      <c r="F31" s="14"/>
      <c r="G31" s="157">
        <f>'Приложение 5'!F31</f>
        <v>22.5</v>
      </c>
      <c r="H31" s="157">
        <f>'Приложение 5'!G31</f>
        <v>22.5</v>
      </c>
      <c r="I31" s="157">
        <f>'Приложение 5'!H31</f>
        <v>22.5</v>
      </c>
      <c r="J31" s="9"/>
    </row>
    <row r="32" spans="1:10" ht="15.95" customHeight="1" x14ac:dyDescent="0.2">
      <c r="A32" s="10" t="s">
        <v>26</v>
      </c>
      <c r="B32" s="118">
        <v>293</v>
      </c>
      <c r="C32" s="11">
        <v>1</v>
      </c>
      <c r="D32" s="12">
        <v>6</v>
      </c>
      <c r="E32" s="13" t="s">
        <v>25</v>
      </c>
      <c r="F32" s="14">
        <v>500</v>
      </c>
      <c r="G32" s="157">
        <f>'Приложение 5'!F32</f>
        <v>22.5</v>
      </c>
      <c r="H32" s="157">
        <f>'Приложение 5'!G32</f>
        <v>22.5</v>
      </c>
      <c r="I32" s="157">
        <f>'Приложение 5'!H32</f>
        <v>22.5</v>
      </c>
      <c r="J32" s="9"/>
    </row>
    <row r="33" spans="1:10" ht="15.95" customHeight="1" x14ac:dyDescent="0.2">
      <c r="A33" s="10" t="s">
        <v>27</v>
      </c>
      <c r="B33" s="118">
        <v>293</v>
      </c>
      <c r="C33" s="11">
        <v>1</v>
      </c>
      <c r="D33" s="12">
        <v>6</v>
      </c>
      <c r="E33" s="13" t="s">
        <v>25</v>
      </c>
      <c r="F33" s="14">
        <v>540</v>
      </c>
      <c r="G33" s="157">
        <f>'Приложение 5'!F33</f>
        <v>22.5</v>
      </c>
      <c r="H33" s="157">
        <f>'Приложение 5'!G33</f>
        <v>22.5</v>
      </c>
      <c r="I33" s="157">
        <f>'Приложение 5'!H33</f>
        <v>22.5</v>
      </c>
      <c r="J33" s="9"/>
    </row>
    <row r="34" spans="1:10" ht="15.95" customHeight="1" x14ac:dyDescent="0.2">
      <c r="A34" s="3" t="s">
        <v>28</v>
      </c>
      <c r="B34" s="118">
        <v>293</v>
      </c>
      <c r="C34" s="4">
        <v>1</v>
      </c>
      <c r="D34" s="5">
        <v>7</v>
      </c>
      <c r="E34" s="6"/>
      <c r="F34" s="7"/>
      <c r="G34" s="156">
        <f>'Приложение 5'!F34</f>
        <v>0</v>
      </c>
      <c r="H34" s="156">
        <f>'Приложение 5'!G34</f>
        <v>0</v>
      </c>
      <c r="I34" s="156">
        <f>'Приложение 5'!H34</f>
        <v>0</v>
      </c>
      <c r="J34" s="9"/>
    </row>
    <row r="35" spans="1:10" ht="15.95" customHeight="1" x14ac:dyDescent="0.2">
      <c r="A35" s="10" t="s">
        <v>9</v>
      </c>
      <c r="B35" s="118">
        <v>293</v>
      </c>
      <c r="C35" s="11">
        <v>1</v>
      </c>
      <c r="D35" s="12">
        <v>7</v>
      </c>
      <c r="E35" s="13" t="s">
        <v>10</v>
      </c>
      <c r="F35" s="14"/>
      <c r="G35" s="157">
        <f>'Приложение 5'!F35</f>
        <v>0</v>
      </c>
      <c r="H35" s="157">
        <f>'Приложение 5'!G35</f>
        <v>0</v>
      </c>
      <c r="I35" s="157">
        <f>'Приложение 5'!H35</f>
        <v>0</v>
      </c>
      <c r="J35" s="9"/>
    </row>
    <row r="36" spans="1:10" ht="32.1" customHeight="1" x14ac:dyDescent="0.2">
      <c r="A36" s="10" t="s">
        <v>29</v>
      </c>
      <c r="B36" s="118">
        <v>293</v>
      </c>
      <c r="C36" s="11">
        <v>1</v>
      </c>
      <c r="D36" s="12">
        <v>7</v>
      </c>
      <c r="E36" s="13" t="s">
        <v>30</v>
      </c>
      <c r="F36" s="14"/>
      <c r="G36" s="157">
        <f>'Приложение 5'!F36</f>
        <v>0</v>
      </c>
      <c r="H36" s="157">
        <f>'Приложение 5'!G36</f>
        <v>0</v>
      </c>
      <c r="I36" s="157">
        <f>'Приложение 5'!H36</f>
        <v>0</v>
      </c>
      <c r="J36" s="9"/>
    </row>
    <row r="37" spans="1:10" ht="32.1" customHeight="1" x14ac:dyDescent="0.2">
      <c r="A37" s="10" t="s">
        <v>108</v>
      </c>
      <c r="B37" s="118">
        <v>293</v>
      </c>
      <c r="C37" s="11">
        <v>1</v>
      </c>
      <c r="D37" s="12">
        <v>7</v>
      </c>
      <c r="E37" s="13" t="s">
        <v>30</v>
      </c>
      <c r="F37" s="14">
        <v>200</v>
      </c>
      <c r="G37" s="157">
        <f>'Приложение 5'!F37</f>
        <v>0</v>
      </c>
      <c r="H37" s="157">
        <f>'Приложение 5'!G37</f>
        <v>0</v>
      </c>
      <c r="I37" s="157">
        <f>'Приложение 5'!H37</f>
        <v>0</v>
      </c>
      <c r="J37" s="9"/>
    </row>
    <row r="38" spans="1:10" ht="32.1" customHeight="1" x14ac:dyDescent="0.2">
      <c r="A38" s="38" t="s">
        <v>18</v>
      </c>
      <c r="B38" s="118">
        <v>293</v>
      </c>
      <c r="C38" s="11">
        <v>1</v>
      </c>
      <c r="D38" s="12">
        <v>7</v>
      </c>
      <c r="E38" s="13" t="s">
        <v>30</v>
      </c>
      <c r="F38" s="26">
        <v>240</v>
      </c>
      <c r="G38" s="157">
        <f>'Приложение 5'!F38</f>
        <v>0</v>
      </c>
      <c r="H38" s="157">
        <f>'Приложение 5'!G38</f>
        <v>0</v>
      </c>
      <c r="I38" s="157">
        <f>'Приложение 5'!H38</f>
        <v>0</v>
      </c>
      <c r="J38" s="9"/>
    </row>
    <row r="39" spans="1:10" ht="15.95" customHeight="1" x14ac:dyDescent="0.2">
      <c r="A39" s="16" t="s">
        <v>31</v>
      </c>
      <c r="B39" s="182">
        <v>293</v>
      </c>
      <c r="C39" s="17">
        <v>1</v>
      </c>
      <c r="D39" s="18">
        <v>11</v>
      </c>
      <c r="E39" s="19" t="s">
        <v>7</v>
      </c>
      <c r="F39" s="20" t="s">
        <v>7</v>
      </c>
      <c r="G39" s="156">
        <f>'Приложение 5'!F39</f>
        <v>20</v>
      </c>
      <c r="H39" s="156">
        <f>'Приложение 5'!G39</f>
        <v>0</v>
      </c>
      <c r="I39" s="156">
        <f>'Приложение 5'!H39</f>
        <v>0</v>
      </c>
      <c r="J39" s="9"/>
    </row>
    <row r="40" spans="1:10" ht="15.95" customHeight="1" x14ac:dyDescent="0.2">
      <c r="A40" s="10" t="s">
        <v>9</v>
      </c>
      <c r="B40" s="118">
        <v>293</v>
      </c>
      <c r="C40" s="11">
        <v>1</v>
      </c>
      <c r="D40" s="12">
        <v>11</v>
      </c>
      <c r="E40" s="13" t="s">
        <v>10</v>
      </c>
      <c r="F40" s="14" t="s">
        <v>7</v>
      </c>
      <c r="G40" s="157">
        <f>'Приложение 5'!F40</f>
        <v>20</v>
      </c>
      <c r="H40" s="157">
        <f>'Приложение 5'!G40</f>
        <v>0</v>
      </c>
      <c r="I40" s="157">
        <f>'Приложение 5'!H40</f>
        <v>0</v>
      </c>
      <c r="J40" s="9"/>
    </row>
    <row r="41" spans="1:10" ht="15.95" customHeight="1" x14ac:dyDescent="0.2">
      <c r="A41" s="10" t="s">
        <v>107</v>
      </c>
      <c r="B41" s="118">
        <v>293</v>
      </c>
      <c r="C41" s="11">
        <v>1</v>
      </c>
      <c r="D41" s="12">
        <v>11</v>
      </c>
      <c r="E41" s="13" t="s">
        <v>32</v>
      </c>
      <c r="F41" s="14" t="s">
        <v>7</v>
      </c>
      <c r="G41" s="157">
        <f>'Приложение 5'!F41</f>
        <v>20</v>
      </c>
      <c r="H41" s="157">
        <f>'Приложение 5'!G41</f>
        <v>0</v>
      </c>
      <c r="I41" s="157">
        <f>'Приложение 5'!H41</f>
        <v>0</v>
      </c>
      <c r="J41" s="9"/>
    </row>
    <row r="42" spans="1:10" ht="15.95" customHeight="1" x14ac:dyDescent="0.2">
      <c r="A42" s="10" t="s">
        <v>19</v>
      </c>
      <c r="B42" s="118">
        <v>293</v>
      </c>
      <c r="C42" s="11">
        <v>1</v>
      </c>
      <c r="D42" s="12">
        <v>11</v>
      </c>
      <c r="E42" s="13" t="s">
        <v>32</v>
      </c>
      <c r="F42" s="14">
        <v>800</v>
      </c>
      <c r="G42" s="157">
        <f>'Приложение 5'!F42</f>
        <v>20</v>
      </c>
      <c r="H42" s="157">
        <f>'Приложение 5'!G42</f>
        <v>0</v>
      </c>
      <c r="I42" s="157">
        <f>'Приложение 5'!H42</f>
        <v>0</v>
      </c>
      <c r="J42" s="9"/>
    </row>
    <row r="43" spans="1:10" ht="15.95" customHeight="1" x14ac:dyDescent="0.2">
      <c r="A43" s="22" t="s">
        <v>33</v>
      </c>
      <c r="B43" s="118">
        <v>293</v>
      </c>
      <c r="C43" s="23">
        <v>1</v>
      </c>
      <c r="D43" s="24">
        <v>11</v>
      </c>
      <c r="E43" s="25" t="s">
        <v>32</v>
      </c>
      <c r="F43" s="26">
        <v>870</v>
      </c>
      <c r="G43" s="157">
        <f>'Приложение 5'!F43</f>
        <v>20</v>
      </c>
      <c r="H43" s="157">
        <f>'Приложение 5'!G43</f>
        <v>0</v>
      </c>
      <c r="I43" s="157">
        <f>'Приложение 5'!H43</f>
        <v>0</v>
      </c>
      <c r="J43" s="9"/>
    </row>
    <row r="44" spans="1:10" ht="15.95" customHeight="1" x14ac:dyDescent="0.2">
      <c r="A44" s="50" t="s">
        <v>34</v>
      </c>
      <c r="B44" s="254">
        <v>293</v>
      </c>
      <c r="C44" s="18">
        <v>1</v>
      </c>
      <c r="D44" s="18">
        <v>13</v>
      </c>
      <c r="E44" s="51" t="s">
        <v>7</v>
      </c>
      <c r="F44" s="37" t="s">
        <v>7</v>
      </c>
      <c r="G44" s="156">
        <f>'Приложение 5'!F44</f>
        <v>61</v>
      </c>
      <c r="H44" s="156">
        <f>'Приложение 5'!G44</f>
        <v>5</v>
      </c>
      <c r="I44" s="156">
        <f>'Приложение 5'!H44</f>
        <v>5</v>
      </c>
      <c r="J44" s="9"/>
    </row>
    <row r="45" spans="1:10" ht="15.95" customHeight="1" x14ac:dyDescent="0.2">
      <c r="A45" s="38" t="s">
        <v>9</v>
      </c>
      <c r="B45" s="254">
        <v>293</v>
      </c>
      <c r="C45" s="24">
        <v>1</v>
      </c>
      <c r="D45" s="24">
        <v>13</v>
      </c>
      <c r="E45" s="39" t="s">
        <v>10</v>
      </c>
      <c r="F45" s="14" t="s">
        <v>7</v>
      </c>
      <c r="G45" s="157">
        <f>'Приложение 5'!F45</f>
        <v>61</v>
      </c>
      <c r="H45" s="157">
        <f>'Приложение 5'!G45</f>
        <v>5</v>
      </c>
      <c r="I45" s="157">
        <f>'Приложение 5'!H45</f>
        <v>5</v>
      </c>
      <c r="J45" s="9"/>
    </row>
    <row r="46" spans="1:10" ht="15.95" customHeight="1" x14ac:dyDescent="0.2">
      <c r="A46" s="38" t="s">
        <v>35</v>
      </c>
      <c r="B46" s="254">
        <v>293</v>
      </c>
      <c r="C46" s="24">
        <v>1</v>
      </c>
      <c r="D46" s="24">
        <v>13</v>
      </c>
      <c r="E46" s="39" t="s">
        <v>36</v>
      </c>
      <c r="F46" s="26" t="s">
        <v>7</v>
      </c>
      <c r="G46" s="157">
        <f>'Приложение 5'!F46</f>
        <v>61</v>
      </c>
      <c r="H46" s="157">
        <f>'Приложение 5'!G46</f>
        <v>5</v>
      </c>
      <c r="I46" s="157">
        <f>'Приложение 5'!H46</f>
        <v>5</v>
      </c>
      <c r="J46" s="9"/>
    </row>
    <row r="47" spans="1:10" ht="32.1" hidden="1" customHeight="1" x14ac:dyDescent="0.2">
      <c r="A47" s="38" t="s">
        <v>108</v>
      </c>
      <c r="B47" s="254">
        <v>293</v>
      </c>
      <c r="C47" s="24">
        <v>1</v>
      </c>
      <c r="D47" s="24">
        <v>13</v>
      </c>
      <c r="E47" s="39" t="s">
        <v>36</v>
      </c>
      <c r="F47" s="26">
        <v>200</v>
      </c>
      <c r="G47" s="157">
        <f>'Приложение 5'!F47</f>
        <v>0</v>
      </c>
      <c r="H47" s="157">
        <f>'Приложение 5'!G47</f>
        <v>0</v>
      </c>
      <c r="I47" s="157">
        <f>'Приложение 5'!H47</f>
        <v>0</v>
      </c>
      <c r="J47" s="9"/>
    </row>
    <row r="48" spans="1:10" ht="32.1" hidden="1" customHeight="1" x14ac:dyDescent="0.2">
      <c r="A48" s="38" t="s">
        <v>18</v>
      </c>
      <c r="B48" s="254">
        <v>293</v>
      </c>
      <c r="C48" s="24">
        <v>1</v>
      </c>
      <c r="D48" s="24">
        <v>13</v>
      </c>
      <c r="E48" s="39" t="s">
        <v>36</v>
      </c>
      <c r="F48" s="26">
        <v>240</v>
      </c>
      <c r="G48" s="157">
        <f>'Приложение 5'!F48</f>
        <v>0</v>
      </c>
      <c r="H48" s="157">
        <f>'Приложение 5'!G48</f>
        <v>0</v>
      </c>
      <c r="I48" s="157">
        <f>'Приложение 5'!H48</f>
        <v>0</v>
      </c>
      <c r="J48" s="9"/>
    </row>
    <row r="49" spans="1:10" ht="21.75" customHeight="1" x14ac:dyDescent="0.2">
      <c r="A49" s="253" t="s">
        <v>64</v>
      </c>
      <c r="B49" s="254">
        <v>293</v>
      </c>
      <c r="C49" s="24">
        <v>1</v>
      </c>
      <c r="D49" s="24">
        <v>13</v>
      </c>
      <c r="E49" s="39" t="s">
        <v>36</v>
      </c>
      <c r="F49" s="26">
        <v>300</v>
      </c>
      <c r="G49" s="157">
        <f>'Приложение 5'!F49</f>
        <v>56</v>
      </c>
      <c r="H49" s="157">
        <f>'Приложение 5'!G49</f>
        <v>0</v>
      </c>
      <c r="I49" s="157">
        <f>'Приложение 5'!H49</f>
        <v>0</v>
      </c>
      <c r="J49" s="9"/>
    </row>
    <row r="50" spans="1:10" ht="32.1" customHeight="1" x14ac:dyDescent="0.2">
      <c r="A50" s="253" t="s">
        <v>358</v>
      </c>
      <c r="B50" s="254">
        <v>293</v>
      </c>
      <c r="C50" s="24">
        <v>1</v>
      </c>
      <c r="D50" s="24">
        <v>13</v>
      </c>
      <c r="E50" s="39" t="s">
        <v>36</v>
      </c>
      <c r="F50" s="26">
        <v>320</v>
      </c>
      <c r="G50" s="157">
        <f>'Приложение 5'!F50</f>
        <v>50</v>
      </c>
      <c r="H50" s="157">
        <f>'Приложение 5'!G50</f>
        <v>0</v>
      </c>
      <c r="I50" s="157">
        <f>'Приложение 5'!H50</f>
        <v>0</v>
      </c>
      <c r="J50" s="9"/>
    </row>
    <row r="51" spans="1:10" ht="21.75" customHeight="1" x14ac:dyDescent="0.2">
      <c r="A51" s="253" t="s">
        <v>369</v>
      </c>
      <c r="B51" s="254">
        <v>293</v>
      </c>
      <c r="C51" s="24">
        <v>1</v>
      </c>
      <c r="D51" s="24">
        <v>13</v>
      </c>
      <c r="E51" s="39" t="s">
        <v>36</v>
      </c>
      <c r="F51" s="26">
        <v>350</v>
      </c>
      <c r="G51" s="157">
        <f>'Приложение 5'!F51</f>
        <v>6</v>
      </c>
      <c r="H51" s="157">
        <f>'Приложение 5'!G51</f>
        <v>0</v>
      </c>
      <c r="I51" s="157">
        <f>'Приложение 5'!H51</f>
        <v>0</v>
      </c>
      <c r="J51" s="9"/>
    </row>
    <row r="52" spans="1:10" ht="18" customHeight="1" x14ac:dyDescent="0.2">
      <c r="A52" s="38" t="s">
        <v>19</v>
      </c>
      <c r="B52" s="254">
        <v>293</v>
      </c>
      <c r="C52" s="24">
        <v>1</v>
      </c>
      <c r="D52" s="24">
        <v>13</v>
      </c>
      <c r="E52" s="39" t="s">
        <v>36</v>
      </c>
      <c r="F52" s="14">
        <v>800</v>
      </c>
      <c r="G52" s="157">
        <f>'Приложение 5'!F52</f>
        <v>5</v>
      </c>
      <c r="H52" s="157">
        <f>'Приложение 5'!G52</f>
        <v>5</v>
      </c>
      <c r="I52" s="157">
        <f>'Приложение 5'!H52</f>
        <v>5</v>
      </c>
      <c r="J52" s="9"/>
    </row>
    <row r="53" spans="1:10" ht="14.25" customHeight="1" x14ac:dyDescent="0.2">
      <c r="A53" s="38" t="s">
        <v>20</v>
      </c>
      <c r="B53" s="254">
        <v>293</v>
      </c>
      <c r="C53" s="24">
        <v>1</v>
      </c>
      <c r="D53" s="24">
        <v>13</v>
      </c>
      <c r="E53" s="39" t="s">
        <v>36</v>
      </c>
      <c r="F53" s="26">
        <v>850</v>
      </c>
      <c r="G53" s="157">
        <f>'Приложение 5'!F53</f>
        <v>5</v>
      </c>
      <c r="H53" s="157">
        <f>'Приложение 5'!G53</f>
        <v>5</v>
      </c>
      <c r="I53" s="157">
        <f>'Приложение 5'!H53</f>
        <v>5</v>
      </c>
      <c r="J53" s="9"/>
    </row>
    <row r="54" spans="1:10" ht="14.25" customHeight="1" x14ac:dyDescent="0.2">
      <c r="A54" s="50" t="s">
        <v>37</v>
      </c>
      <c r="B54" s="255">
        <v>293</v>
      </c>
      <c r="C54" s="18">
        <v>2</v>
      </c>
      <c r="D54" s="18">
        <v>3</v>
      </c>
      <c r="E54" s="51" t="s">
        <v>7</v>
      </c>
      <c r="F54" s="7" t="s">
        <v>7</v>
      </c>
      <c r="G54" s="156">
        <f>'Приложение 5'!F54</f>
        <v>110</v>
      </c>
      <c r="H54" s="156">
        <f>'Приложение 5'!G54</f>
        <v>111.1</v>
      </c>
      <c r="I54" s="156">
        <f>'Приложение 5'!H54</f>
        <v>115.5</v>
      </c>
      <c r="J54" s="9"/>
    </row>
    <row r="55" spans="1:10" ht="15.95" customHeight="1" x14ac:dyDescent="0.2">
      <c r="A55" s="38" t="s">
        <v>15</v>
      </c>
      <c r="B55" s="254">
        <v>293</v>
      </c>
      <c r="C55" s="24">
        <v>2</v>
      </c>
      <c r="D55" s="24">
        <v>3</v>
      </c>
      <c r="E55" s="39" t="s">
        <v>10</v>
      </c>
      <c r="F55" s="14" t="s">
        <v>7</v>
      </c>
      <c r="G55" s="157">
        <f>'Приложение 5'!F55</f>
        <v>110</v>
      </c>
      <c r="H55" s="157">
        <f>'Приложение 5'!G55</f>
        <v>111.1</v>
      </c>
      <c r="I55" s="157">
        <f>'Приложение 5'!H55</f>
        <v>115.5</v>
      </c>
      <c r="J55" s="9"/>
    </row>
    <row r="56" spans="1:10" s="44" customFormat="1" ht="32.1" customHeight="1" x14ac:dyDescent="0.25">
      <c r="A56" s="144" t="s">
        <v>38</v>
      </c>
      <c r="B56" s="254">
        <v>293</v>
      </c>
      <c r="C56" s="24">
        <v>2</v>
      </c>
      <c r="D56" s="24">
        <v>3</v>
      </c>
      <c r="E56" s="39" t="s">
        <v>39</v>
      </c>
      <c r="F56" s="42" t="s">
        <v>7</v>
      </c>
      <c r="G56" s="157">
        <f>'Приложение 5'!F56</f>
        <v>110</v>
      </c>
      <c r="H56" s="157">
        <f>'Приложение 5'!G56</f>
        <v>111.1</v>
      </c>
      <c r="I56" s="157">
        <f>'Приложение 5'!H56</f>
        <v>115.5</v>
      </c>
      <c r="J56" s="43"/>
    </row>
    <row r="57" spans="1:10" ht="63.95" customHeight="1" x14ac:dyDescent="0.2">
      <c r="A57" s="10" t="s">
        <v>13</v>
      </c>
      <c r="B57" s="118">
        <v>293</v>
      </c>
      <c r="C57" s="11">
        <v>2</v>
      </c>
      <c r="D57" s="12">
        <v>3</v>
      </c>
      <c r="E57" s="13" t="s">
        <v>39</v>
      </c>
      <c r="F57" s="14">
        <v>100</v>
      </c>
      <c r="G57" s="157">
        <f>'Приложение 5'!F57</f>
        <v>97.5</v>
      </c>
      <c r="H57" s="157">
        <f>'Приложение 5'!G57</f>
        <v>98.6</v>
      </c>
      <c r="I57" s="157">
        <f>'Приложение 5'!H57</f>
        <v>103</v>
      </c>
      <c r="J57" s="9"/>
    </row>
    <row r="58" spans="1:10" ht="32.1" customHeight="1" x14ac:dyDescent="0.2">
      <c r="A58" s="10" t="s">
        <v>40</v>
      </c>
      <c r="B58" s="118">
        <v>293</v>
      </c>
      <c r="C58" s="11">
        <v>2</v>
      </c>
      <c r="D58" s="12">
        <v>3</v>
      </c>
      <c r="E58" s="13" t="s">
        <v>39</v>
      </c>
      <c r="F58" s="14">
        <v>120</v>
      </c>
      <c r="G58" s="157">
        <f>'Приложение 5'!F58</f>
        <v>97.5</v>
      </c>
      <c r="H58" s="157">
        <f>'Приложение 5'!G58</f>
        <v>98.6</v>
      </c>
      <c r="I58" s="157">
        <f>'Приложение 5'!H58</f>
        <v>103</v>
      </c>
      <c r="J58" s="9"/>
    </row>
    <row r="59" spans="1:10" ht="32.1" customHeight="1" x14ac:dyDescent="0.2">
      <c r="A59" s="10" t="s">
        <v>108</v>
      </c>
      <c r="B59" s="118">
        <v>293</v>
      </c>
      <c r="C59" s="11">
        <v>2</v>
      </c>
      <c r="D59" s="12">
        <v>3</v>
      </c>
      <c r="E59" s="13" t="s">
        <v>41</v>
      </c>
      <c r="F59" s="14">
        <v>200</v>
      </c>
      <c r="G59" s="157">
        <f>'Приложение 5'!F59</f>
        <v>12.5</v>
      </c>
      <c r="H59" s="157">
        <f>'Приложение 5'!G59</f>
        <v>12.5</v>
      </c>
      <c r="I59" s="157">
        <f>'Приложение 5'!H59</f>
        <v>12.5</v>
      </c>
      <c r="J59" s="9"/>
    </row>
    <row r="60" spans="1:10" ht="32.1" customHeight="1" x14ac:dyDescent="0.2">
      <c r="A60" s="10" t="s">
        <v>18</v>
      </c>
      <c r="B60" s="118">
        <v>293</v>
      </c>
      <c r="C60" s="11">
        <v>2</v>
      </c>
      <c r="D60" s="12">
        <v>3</v>
      </c>
      <c r="E60" s="13" t="s">
        <v>41</v>
      </c>
      <c r="F60" s="14">
        <v>240</v>
      </c>
      <c r="G60" s="157">
        <f>'Приложение 5'!F60</f>
        <v>12.5</v>
      </c>
      <c r="H60" s="157">
        <f>'Приложение 5'!G60</f>
        <v>12.5</v>
      </c>
      <c r="I60" s="157">
        <f>'Приложение 5'!H60</f>
        <v>12.5</v>
      </c>
      <c r="J60" s="9"/>
    </row>
    <row r="61" spans="1:10" ht="32.1" customHeight="1" x14ac:dyDescent="0.2">
      <c r="A61" s="3" t="s">
        <v>42</v>
      </c>
      <c r="B61" s="182">
        <v>293</v>
      </c>
      <c r="C61" s="4">
        <v>3</v>
      </c>
      <c r="D61" s="12"/>
      <c r="E61" s="13"/>
      <c r="F61" s="14"/>
      <c r="G61" s="156">
        <f>'Приложение 5'!F61</f>
        <v>60.3</v>
      </c>
      <c r="H61" s="156">
        <f>'Приложение 5'!G61</f>
        <v>12.5</v>
      </c>
      <c r="I61" s="156">
        <f>'Приложение 5'!H61</f>
        <v>187.5</v>
      </c>
      <c r="J61" s="9"/>
    </row>
    <row r="62" spans="1:10" ht="32.1" customHeight="1" x14ac:dyDescent="0.2">
      <c r="A62" s="114" t="s">
        <v>139</v>
      </c>
      <c r="B62" s="182">
        <v>293</v>
      </c>
      <c r="C62" s="4">
        <v>3</v>
      </c>
      <c r="D62" s="5">
        <v>10</v>
      </c>
      <c r="E62" s="6" t="s">
        <v>7</v>
      </c>
      <c r="F62" s="7" t="s">
        <v>7</v>
      </c>
      <c r="G62" s="156">
        <f>'Приложение 5'!F62</f>
        <v>60.3</v>
      </c>
      <c r="H62" s="156">
        <f>'Приложение 5'!G62</f>
        <v>12.5</v>
      </c>
      <c r="I62" s="156">
        <f>'Приложение 5'!H62</f>
        <v>187.5</v>
      </c>
      <c r="J62" s="9"/>
    </row>
    <row r="63" spans="1:10" ht="15.95" customHeight="1" x14ac:dyDescent="0.2">
      <c r="A63" s="16" t="s">
        <v>9</v>
      </c>
      <c r="B63" s="182">
        <v>293</v>
      </c>
      <c r="C63" s="4">
        <v>3</v>
      </c>
      <c r="D63" s="5">
        <v>10</v>
      </c>
      <c r="E63" s="6" t="s">
        <v>10</v>
      </c>
      <c r="F63" s="7"/>
      <c r="G63" s="156">
        <f>'Приложение 5'!F63</f>
        <v>60.3</v>
      </c>
      <c r="H63" s="156">
        <f>'Приложение 5'!G63</f>
        <v>12.5</v>
      </c>
      <c r="I63" s="156">
        <f>'Приложение 5'!H63</f>
        <v>187.5</v>
      </c>
      <c r="J63" s="9"/>
    </row>
    <row r="64" spans="1:10" ht="48" customHeight="1" x14ac:dyDescent="0.2">
      <c r="A64" s="10" t="s">
        <v>43</v>
      </c>
      <c r="B64" s="118">
        <v>293</v>
      </c>
      <c r="C64" s="11">
        <v>3</v>
      </c>
      <c r="D64" s="12">
        <v>10</v>
      </c>
      <c r="E64" s="13" t="s">
        <v>44</v>
      </c>
      <c r="F64" s="14"/>
      <c r="G64" s="157">
        <f>'Приложение 5'!F64</f>
        <v>60.3</v>
      </c>
      <c r="H64" s="157">
        <f>'Приложение 5'!G64</f>
        <v>12.5</v>
      </c>
      <c r="I64" s="157">
        <f>'Приложение 5'!H64</f>
        <v>187.5</v>
      </c>
      <c r="J64" s="9"/>
    </row>
    <row r="65" spans="1:10" ht="32.1" customHeight="1" x14ac:dyDescent="0.2">
      <c r="A65" s="10" t="s">
        <v>108</v>
      </c>
      <c r="B65" s="118">
        <v>293</v>
      </c>
      <c r="C65" s="11">
        <v>3</v>
      </c>
      <c r="D65" s="12">
        <v>10</v>
      </c>
      <c r="E65" s="13" t="s">
        <v>44</v>
      </c>
      <c r="F65" s="14">
        <v>200</v>
      </c>
      <c r="G65" s="157">
        <f>'Приложение 5'!F65</f>
        <v>60.3</v>
      </c>
      <c r="H65" s="157">
        <f>'Приложение 5'!G65</f>
        <v>12.5</v>
      </c>
      <c r="I65" s="157">
        <f>'Приложение 5'!H65</f>
        <v>187.5</v>
      </c>
      <c r="J65" s="9"/>
    </row>
    <row r="66" spans="1:10" ht="32.1" customHeight="1" x14ac:dyDescent="0.2">
      <c r="A66" s="22" t="s">
        <v>18</v>
      </c>
      <c r="B66" s="118">
        <v>293</v>
      </c>
      <c r="C66" s="11">
        <v>3</v>
      </c>
      <c r="D66" s="12">
        <v>10</v>
      </c>
      <c r="E66" s="13" t="s">
        <v>44</v>
      </c>
      <c r="F66" s="14">
        <v>240</v>
      </c>
      <c r="G66" s="157">
        <f>'Приложение 5'!F66</f>
        <v>60.3</v>
      </c>
      <c r="H66" s="157">
        <f>'Приложение 5'!G66</f>
        <v>12.5</v>
      </c>
      <c r="I66" s="157">
        <f>'Приложение 5'!H66</f>
        <v>187.5</v>
      </c>
      <c r="J66" s="9"/>
    </row>
    <row r="67" spans="1:10" ht="15.95" customHeight="1" x14ac:dyDescent="0.2">
      <c r="A67" s="16" t="s">
        <v>45</v>
      </c>
      <c r="B67" s="182">
        <v>293</v>
      </c>
      <c r="C67" s="17">
        <v>4</v>
      </c>
      <c r="D67" s="12"/>
      <c r="E67" s="13"/>
      <c r="F67" s="14"/>
      <c r="G67" s="156">
        <f>'Приложение 5'!F67</f>
        <v>1623.2</v>
      </c>
      <c r="H67" s="156">
        <f>'Приложение 5'!G67</f>
        <v>1246.4000000000001</v>
      </c>
      <c r="I67" s="156">
        <f>'Приложение 5'!H67</f>
        <v>1315.9</v>
      </c>
      <c r="J67" s="9"/>
    </row>
    <row r="68" spans="1:10" ht="15.95" customHeight="1" x14ac:dyDescent="0.2">
      <c r="A68" s="16" t="s">
        <v>46</v>
      </c>
      <c r="B68" s="182">
        <v>293</v>
      </c>
      <c r="C68" s="17">
        <v>4</v>
      </c>
      <c r="D68" s="18">
        <v>9</v>
      </c>
      <c r="E68" s="19" t="s">
        <v>7</v>
      </c>
      <c r="F68" s="20" t="s">
        <v>7</v>
      </c>
      <c r="G68" s="156">
        <f>'Приложение 5'!F68</f>
        <v>1623.2</v>
      </c>
      <c r="H68" s="156">
        <f>'Приложение 5'!G68</f>
        <v>1246.4000000000001</v>
      </c>
      <c r="I68" s="156">
        <f>'Приложение 5'!H68</f>
        <v>1315.9</v>
      </c>
      <c r="J68" s="9"/>
    </row>
    <row r="69" spans="1:10" ht="18" customHeight="1" x14ac:dyDescent="0.2">
      <c r="A69" s="3" t="s">
        <v>9</v>
      </c>
      <c r="B69" s="182">
        <v>293</v>
      </c>
      <c r="C69" s="4">
        <v>4</v>
      </c>
      <c r="D69" s="5">
        <v>9</v>
      </c>
      <c r="E69" s="6" t="s">
        <v>10</v>
      </c>
      <c r="F69" s="7"/>
      <c r="G69" s="156">
        <f>'Приложение 5'!F69</f>
        <v>1623.2</v>
      </c>
      <c r="H69" s="156">
        <f>'Приложение 5'!G69</f>
        <v>1246.4000000000001</v>
      </c>
      <c r="I69" s="156">
        <f>'Приложение 5'!H69</f>
        <v>1315.9</v>
      </c>
      <c r="J69" s="9"/>
    </row>
    <row r="70" spans="1:10" ht="48" customHeight="1" x14ac:dyDescent="0.2">
      <c r="A70" s="10" t="s">
        <v>47</v>
      </c>
      <c r="B70" s="118">
        <v>293</v>
      </c>
      <c r="C70" s="11">
        <v>4</v>
      </c>
      <c r="D70" s="12">
        <v>9</v>
      </c>
      <c r="E70" s="13" t="s">
        <v>48</v>
      </c>
      <c r="F70" s="26"/>
      <c r="G70" s="157">
        <f>'Приложение 5'!F70</f>
        <v>1623.2</v>
      </c>
      <c r="H70" s="157">
        <f>'Приложение 5'!G70</f>
        <v>1246.4000000000001</v>
      </c>
      <c r="I70" s="157">
        <f>'Приложение 5'!H70</f>
        <v>1315.9</v>
      </c>
      <c r="J70" s="9"/>
    </row>
    <row r="71" spans="1:10" ht="32.1" customHeight="1" x14ac:dyDescent="0.2">
      <c r="A71" s="10" t="s">
        <v>108</v>
      </c>
      <c r="B71" s="118">
        <v>293</v>
      </c>
      <c r="C71" s="11">
        <v>4</v>
      </c>
      <c r="D71" s="12">
        <v>9</v>
      </c>
      <c r="E71" s="13" t="s">
        <v>48</v>
      </c>
      <c r="F71" s="26">
        <v>200</v>
      </c>
      <c r="G71" s="157">
        <f>'Приложение 5'!F71</f>
        <v>1623.2</v>
      </c>
      <c r="H71" s="157">
        <f>'Приложение 5'!G71</f>
        <v>1246.4000000000001</v>
      </c>
      <c r="I71" s="157">
        <f>'Приложение 5'!H71</f>
        <v>1315.9</v>
      </c>
      <c r="J71" s="9"/>
    </row>
    <row r="72" spans="1:10" ht="32.1" customHeight="1" x14ac:dyDescent="0.2">
      <c r="A72" s="22" t="s">
        <v>18</v>
      </c>
      <c r="B72" s="118">
        <v>293</v>
      </c>
      <c r="C72" s="11">
        <v>4</v>
      </c>
      <c r="D72" s="12">
        <v>9</v>
      </c>
      <c r="E72" s="13" t="s">
        <v>48</v>
      </c>
      <c r="F72" s="26">
        <v>240</v>
      </c>
      <c r="G72" s="157">
        <f>'Приложение 5'!F72</f>
        <v>1623.2</v>
      </c>
      <c r="H72" s="157">
        <f>'Приложение 5'!G72</f>
        <v>1246.4000000000001</v>
      </c>
      <c r="I72" s="157">
        <f>'Приложение 5'!H72</f>
        <v>1315.9</v>
      </c>
      <c r="J72" s="9"/>
    </row>
    <row r="73" spans="1:10" ht="15.95" customHeight="1" x14ac:dyDescent="0.2">
      <c r="A73" s="16" t="s">
        <v>49</v>
      </c>
      <c r="B73" s="182">
        <v>293</v>
      </c>
      <c r="C73" s="17">
        <v>5</v>
      </c>
      <c r="D73" s="18" t="s">
        <v>7</v>
      </c>
      <c r="E73" s="19" t="s">
        <v>7</v>
      </c>
      <c r="F73" s="20" t="s">
        <v>7</v>
      </c>
      <c r="G73" s="156">
        <f>'Приложение 5'!F73</f>
        <v>654.70000000000005</v>
      </c>
      <c r="H73" s="156">
        <f>'Приложение 5'!G73</f>
        <v>90</v>
      </c>
      <c r="I73" s="156">
        <f>'Приложение 5'!H73</f>
        <v>450</v>
      </c>
      <c r="J73" s="9"/>
    </row>
    <row r="74" spans="1:10" ht="15.95" customHeight="1" x14ac:dyDescent="0.2">
      <c r="A74" s="16" t="s">
        <v>50</v>
      </c>
      <c r="B74" s="182">
        <v>293</v>
      </c>
      <c r="C74" s="4">
        <v>5</v>
      </c>
      <c r="D74" s="5">
        <v>3</v>
      </c>
      <c r="E74" s="6"/>
      <c r="F74" s="7"/>
      <c r="G74" s="156">
        <f>'Приложение 5'!F74</f>
        <v>654.70000000000005</v>
      </c>
      <c r="H74" s="156">
        <f>'Приложение 5'!G74</f>
        <v>90</v>
      </c>
      <c r="I74" s="156">
        <f>'Приложение 5'!H74</f>
        <v>450</v>
      </c>
      <c r="J74" s="9"/>
    </row>
    <row r="75" spans="1:10" ht="15.95" customHeight="1" x14ac:dyDescent="0.2">
      <c r="A75" s="3" t="s">
        <v>9</v>
      </c>
      <c r="B75" s="182">
        <v>293</v>
      </c>
      <c r="C75" s="4">
        <v>5</v>
      </c>
      <c r="D75" s="5">
        <v>3</v>
      </c>
      <c r="E75" s="6" t="s">
        <v>10</v>
      </c>
      <c r="F75" s="7" t="s">
        <v>7</v>
      </c>
      <c r="G75" s="156">
        <f>'Приложение 5'!F75</f>
        <v>654.70000000000005</v>
      </c>
      <c r="H75" s="156">
        <f>'Приложение 5'!G75</f>
        <v>90</v>
      </c>
      <c r="I75" s="156">
        <f>'Приложение 5'!H75</f>
        <v>450</v>
      </c>
      <c r="J75" s="9"/>
    </row>
    <row r="76" spans="1:10" ht="15.95" customHeight="1" x14ac:dyDescent="0.2">
      <c r="A76" s="41" t="s">
        <v>360</v>
      </c>
      <c r="B76" s="118">
        <v>293</v>
      </c>
      <c r="C76" s="11">
        <v>5</v>
      </c>
      <c r="D76" s="12">
        <v>3</v>
      </c>
      <c r="E76" s="13" t="s">
        <v>359</v>
      </c>
      <c r="F76" s="14"/>
      <c r="G76" s="157">
        <f>'Приложение 5'!F76</f>
        <v>50</v>
      </c>
      <c r="H76" s="157">
        <f>'Приложение 5'!G76</f>
        <v>0</v>
      </c>
      <c r="I76" s="157">
        <f>'Приложение 5'!H76</f>
        <v>0</v>
      </c>
      <c r="J76" s="9"/>
    </row>
    <row r="77" spans="1:10" ht="15.95" customHeight="1" x14ac:dyDescent="0.2">
      <c r="A77" s="41" t="s">
        <v>108</v>
      </c>
      <c r="B77" s="118">
        <v>293</v>
      </c>
      <c r="C77" s="11">
        <v>5</v>
      </c>
      <c r="D77" s="12">
        <v>3</v>
      </c>
      <c r="E77" s="13" t="s">
        <v>359</v>
      </c>
      <c r="F77" s="14">
        <v>200</v>
      </c>
      <c r="G77" s="157">
        <f>'Приложение 5'!F77</f>
        <v>50</v>
      </c>
      <c r="H77" s="157">
        <f>'Приложение 5'!G77</f>
        <v>0</v>
      </c>
      <c r="I77" s="157">
        <f>'Приложение 5'!H77</f>
        <v>0</v>
      </c>
      <c r="J77" s="9"/>
    </row>
    <row r="78" spans="1:10" ht="15.95" customHeight="1" x14ac:dyDescent="0.2">
      <c r="A78" s="41" t="s">
        <v>18</v>
      </c>
      <c r="B78" s="118">
        <v>293</v>
      </c>
      <c r="C78" s="11">
        <v>5</v>
      </c>
      <c r="D78" s="12">
        <v>3</v>
      </c>
      <c r="E78" s="13" t="s">
        <v>359</v>
      </c>
      <c r="F78" s="14">
        <v>240</v>
      </c>
      <c r="G78" s="157">
        <f>'Приложение 5'!F78</f>
        <v>50</v>
      </c>
      <c r="H78" s="157">
        <f>'Приложение 5'!G78</f>
        <v>0</v>
      </c>
      <c r="I78" s="157">
        <f>'Приложение 5'!H78</f>
        <v>0</v>
      </c>
      <c r="J78" s="9"/>
    </row>
    <row r="79" spans="1:10" ht="18" customHeight="1" x14ac:dyDescent="0.2">
      <c r="A79" s="10" t="s">
        <v>51</v>
      </c>
      <c r="B79" s="118">
        <v>293</v>
      </c>
      <c r="C79" s="11">
        <v>5</v>
      </c>
      <c r="D79" s="12">
        <v>3</v>
      </c>
      <c r="E79" s="13" t="s">
        <v>52</v>
      </c>
      <c r="F79" s="14"/>
      <c r="G79" s="157">
        <f>'Приложение 5'!F79</f>
        <v>90</v>
      </c>
      <c r="H79" s="157">
        <f>'Приложение 5'!G79</f>
        <v>20</v>
      </c>
      <c r="I79" s="157">
        <f>'Приложение 5'!H79</f>
        <v>200</v>
      </c>
      <c r="J79" s="9"/>
    </row>
    <row r="80" spans="1:10" ht="32.1" customHeight="1" x14ac:dyDescent="0.2">
      <c r="A80" s="10" t="s">
        <v>108</v>
      </c>
      <c r="B80" s="118">
        <v>293</v>
      </c>
      <c r="C80" s="11">
        <v>5</v>
      </c>
      <c r="D80" s="12">
        <v>3</v>
      </c>
      <c r="E80" s="13" t="s">
        <v>52</v>
      </c>
      <c r="F80" s="14">
        <v>200</v>
      </c>
      <c r="G80" s="157">
        <f>'Приложение 5'!F80</f>
        <v>90</v>
      </c>
      <c r="H80" s="157">
        <f>'Приложение 5'!G80</f>
        <v>20</v>
      </c>
      <c r="I80" s="157">
        <f>'Приложение 5'!H80</f>
        <v>200</v>
      </c>
      <c r="J80" s="9"/>
    </row>
    <row r="81" spans="1:10" ht="32.1" customHeight="1" x14ac:dyDescent="0.2">
      <c r="A81" s="10" t="s">
        <v>18</v>
      </c>
      <c r="B81" s="118">
        <v>293</v>
      </c>
      <c r="C81" s="11">
        <v>5</v>
      </c>
      <c r="D81" s="12">
        <v>3</v>
      </c>
      <c r="E81" s="13" t="s">
        <v>52</v>
      </c>
      <c r="F81" s="14">
        <v>240</v>
      </c>
      <c r="G81" s="157">
        <f>'Приложение 5'!F81</f>
        <v>90</v>
      </c>
      <c r="H81" s="157">
        <f>'Приложение 5'!G81</f>
        <v>20</v>
      </c>
      <c r="I81" s="157">
        <f>'Приложение 5'!H81</f>
        <v>200</v>
      </c>
      <c r="J81" s="9"/>
    </row>
    <row r="82" spans="1:10" ht="32.1" customHeight="1" x14ac:dyDescent="0.2">
      <c r="A82" s="10" t="s">
        <v>53</v>
      </c>
      <c r="B82" s="118">
        <v>293</v>
      </c>
      <c r="C82" s="11">
        <v>5</v>
      </c>
      <c r="D82" s="12">
        <v>3</v>
      </c>
      <c r="E82" s="13" t="s">
        <v>54</v>
      </c>
      <c r="F82" s="14"/>
      <c r="G82" s="157">
        <f>'Приложение 5'!F82</f>
        <v>167</v>
      </c>
      <c r="H82" s="157">
        <f>'Приложение 5'!G82</f>
        <v>70</v>
      </c>
      <c r="I82" s="157">
        <f>'Приложение 5'!H82</f>
        <v>250</v>
      </c>
      <c r="J82" s="9"/>
    </row>
    <row r="83" spans="1:10" ht="32.1" customHeight="1" x14ac:dyDescent="0.2">
      <c r="A83" s="10" t="s">
        <v>108</v>
      </c>
      <c r="B83" s="118">
        <v>293</v>
      </c>
      <c r="C83" s="11">
        <v>5</v>
      </c>
      <c r="D83" s="12">
        <v>3</v>
      </c>
      <c r="E83" s="13" t="s">
        <v>54</v>
      </c>
      <c r="F83" s="14">
        <v>200</v>
      </c>
      <c r="G83" s="157">
        <f>'Приложение 5'!F83</f>
        <v>167</v>
      </c>
      <c r="H83" s="157">
        <f>'Приложение 5'!G83</f>
        <v>70</v>
      </c>
      <c r="I83" s="157">
        <f>'Приложение 5'!H83</f>
        <v>250</v>
      </c>
      <c r="J83" s="9"/>
    </row>
    <row r="84" spans="1:10" ht="32.1" customHeight="1" x14ac:dyDescent="0.2">
      <c r="A84" s="10" t="s">
        <v>18</v>
      </c>
      <c r="B84" s="118">
        <v>293</v>
      </c>
      <c r="C84" s="11">
        <v>5</v>
      </c>
      <c r="D84" s="12">
        <v>3</v>
      </c>
      <c r="E84" s="13" t="s">
        <v>54</v>
      </c>
      <c r="F84" s="14">
        <v>240</v>
      </c>
      <c r="G84" s="157">
        <f>'Приложение 5'!F84</f>
        <v>167</v>
      </c>
      <c r="H84" s="157">
        <f>'Приложение 5'!G84</f>
        <v>70</v>
      </c>
      <c r="I84" s="157">
        <f>'Приложение 5'!H84</f>
        <v>250</v>
      </c>
      <c r="J84" s="9"/>
    </row>
    <row r="85" spans="1:10" s="210" customFormat="1" ht="94.5" x14ac:dyDescent="0.2">
      <c r="A85" s="38" t="str">
        <f>'Приложение 5'!A85</f>
        <v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v>
      </c>
      <c r="B85" s="118">
        <v>293</v>
      </c>
      <c r="C85" s="24">
        <v>5</v>
      </c>
      <c r="D85" s="24">
        <v>3</v>
      </c>
      <c r="E85" s="25" t="str">
        <f>'Приложение 5'!D85</f>
        <v>99.0.00.70370</v>
      </c>
      <c r="F85" s="26" t="s">
        <v>7</v>
      </c>
      <c r="G85" s="157">
        <f>'Приложение 5'!F85</f>
        <v>286.7</v>
      </c>
      <c r="H85" s="157">
        <f>'Приложение 5'!G85</f>
        <v>0</v>
      </c>
      <c r="I85" s="157">
        <f>'Приложение 5'!H85</f>
        <v>0</v>
      </c>
      <c r="J85" s="9"/>
    </row>
    <row r="86" spans="1:10" s="210" customFormat="1" ht="31.5" x14ac:dyDescent="0.2">
      <c r="A86" s="38" t="str">
        <f>'Приложение 5'!A86</f>
        <v>Закупка товаров, работ и услуг для  государственных (муниципальных) нужд</v>
      </c>
      <c r="B86" s="118">
        <v>293</v>
      </c>
      <c r="C86" s="24">
        <v>5</v>
      </c>
      <c r="D86" s="24">
        <v>3</v>
      </c>
      <c r="E86" s="25" t="str">
        <f>'Приложение 5'!D86</f>
        <v>99.0.00.70370</v>
      </c>
      <c r="F86" s="14">
        <v>200</v>
      </c>
      <c r="G86" s="157">
        <f>'Приложение 5'!F86</f>
        <v>286.7</v>
      </c>
      <c r="H86" s="157">
        <f>'Приложение 5'!G86</f>
        <v>0</v>
      </c>
      <c r="I86" s="157">
        <f>'Приложение 5'!H86</f>
        <v>0</v>
      </c>
      <c r="J86" s="9"/>
    </row>
    <row r="87" spans="1:10" s="210" customFormat="1" ht="31.5" x14ac:dyDescent="0.2">
      <c r="A87" s="38" t="str">
        <f>'Приложение 5'!A87</f>
        <v>Иные закупки товаров, работ и услуг для обеспечения государственных (муниципальных) нужд</v>
      </c>
      <c r="B87" s="118">
        <v>293</v>
      </c>
      <c r="C87" s="24">
        <v>5</v>
      </c>
      <c r="D87" s="24">
        <v>3</v>
      </c>
      <c r="E87" s="25" t="str">
        <f>'Приложение 5'!D87</f>
        <v>99.0.00.70370</v>
      </c>
      <c r="F87" s="14">
        <v>240</v>
      </c>
      <c r="G87" s="157">
        <f>'Приложение 5'!F87</f>
        <v>286.7</v>
      </c>
      <c r="H87" s="157">
        <f>'Приложение 5'!G87</f>
        <v>0</v>
      </c>
      <c r="I87" s="157">
        <f>'Приложение 5'!H87</f>
        <v>0</v>
      </c>
      <c r="J87" s="9"/>
    </row>
    <row r="88" spans="1:10" s="210" customFormat="1" ht="94.5" x14ac:dyDescent="0.2">
      <c r="A88" s="38" t="str">
        <f>'Приложение 5'!A88</f>
        <v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v>
      </c>
      <c r="B88" s="118">
        <v>293</v>
      </c>
      <c r="C88" s="24">
        <v>5</v>
      </c>
      <c r="D88" s="24">
        <v>3</v>
      </c>
      <c r="E88" s="25" t="str">
        <f>'Приложение 5'!D88</f>
        <v>99.0.00.S0370</v>
      </c>
      <c r="F88" s="14"/>
      <c r="G88" s="157">
        <f>'Приложение 5'!F88</f>
        <v>61</v>
      </c>
      <c r="H88" s="157">
        <f>'Приложение 5'!G88</f>
        <v>0</v>
      </c>
      <c r="I88" s="157">
        <f>'Приложение 5'!H88</f>
        <v>0</v>
      </c>
      <c r="J88" s="9"/>
    </row>
    <row r="89" spans="1:10" s="210" customFormat="1" ht="31.5" x14ac:dyDescent="0.2">
      <c r="A89" s="38" t="str">
        <f>'Приложение 5'!A89</f>
        <v>Закупка товаров, работ и услуг для  государственных (муниципальных) нужд</v>
      </c>
      <c r="B89" s="118">
        <v>293</v>
      </c>
      <c r="C89" s="24">
        <v>5</v>
      </c>
      <c r="D89" s="24">
        <v>3</v>
      </c>
      <c r="E89" s="25" t="str">
        <f>'Приложение 5'!D89</f>
        <v>99.0.00.S0370</v>
      </c>
      <c r="F89" s="26">
        <v>200</v>
      </c>
      <c r="G89" s="157">
        <f>'Приложение 5'!F89</f>
        <v>61</v>
      </c>
      <c r="H89" s="157">
        <f>'Приложение 5'!G89</f>
        <v>0</v>
      </c>
      <c r="I89" s="157">
        <f>'Приложение 5'!H89</f>
        <v>0</v>
      </c>
      <c r="J89" s="9"/>
    </row>
    <row r="90" spans="1:10" s="210" customFormat="1" ht="31.5" x14ac:dyDescent="0.2">
      <c r="A90" s="38" t="str">
        <f>'Приложение 5'!A90</f>
        <v>Иные закупки товаров, работ и услуг для обеспечения государственных (муниципальных) нужд</v>
      </c>
      <c r="B90" s="118">
        <v>293</v>
      </c>
      <c r="C90" s="24">
        <v>5</v>
      </c>
      <c r="D90" s="24">
        <v>3</v>
      </c>
      <c r="E90" s="25" t="str">
        <f>'Приложение 5'!D90</f>
        <v>99.0.00.S0370</v>
      </c>
      <c r="F90" s="26">
        <v>240</v>
      </c>
      <c r="G90" s="157">
        <f>'Приложение 5'!F90</f>
        <v>61</v>
      </c>
      <c r="H90" s="157">
        <f>'Приложение 5'!G90</f>
        <v>0</v>
      </c>
      <c r="I90" s="157">
        <f>'Приложение 5'!H90</f>
        <v>0</v>
      </c>
      <c r="J90" s="9"/>
    </row>
    <row r="91" spans="1:10" ht="15.95" customHeight="1" x14ac:dyDescent="0.2">
      <c r="A91" s="77" t="s">
        <v>55</v>
      </c>
      <c r="B91" s="182">
        <v>293</v>
      </c>
      <c r="C91" s="54">
        <v>8</v>
      </c>
      <c r="D91" s="54" t="s">
        <v>7</v>
      </c>
      <c r="E91" s="58" t="s">
        <v>7</v>
      </c>
      <c r="F91" s="59" t="s">
        <v>7</v>
      </c>
      <c r="G91" s="156">
        <f>'Приложение 5'!F91</f>
        <v>4053.3</v>
      </c>
      <c r="H91" s="156">
        <f>'Приложение 5'!G91</f>
        <v>1018.1</v>
      </c>
      <c r="I91" s="156">
        <f>'Приложение 5'!H91</f>
        <v>1018.1</v>
      </c>
      <c r="J91" s="9"/>
    </row>
    <row r="92" spans="1:10" ht="15.95" customHeight="1" x14ac:dyDescent="0.2">
      <c r="A92" s="60" t="s">
        <v>56</v>
      </c>
      <c r="B92" s="182">
        <v>293</v>
      </c>
      <c r="C92" s="61">
        <v>8</v>
      </c>
      <c r="D92" s="62">
        <v>1</v>
      </c>
      <c r="E92" s="63" t="s">
        <v>7</v>
      </c>
      <c r="F92" s="64" t="s">
        <v>7</v>
      </c>
      <c r="G92" s="156">
        <f>'Приложение 5'!F92</f>
        <v>4053.3</v>
      </c>
      <c r="H92" s="156">
        <f>'Приложение 5'!G92</f>
        <v>1018.1</v>
      </c>
      <c r="I92" s="156">
        <f>'Приложение 5'!H92</f>
        <v>1018.1</v>
      </c>
      <c r="J92" s="9"/>
    </row>
    <row r="93" spans="1:10" ht="15.95" customHeight="1" x14ac:dyDescent="0.2">
      <c r="A93" s="114" t="s">
        <v>9</v>
      </c>
      <c r="B93" s="182">
        <v>293</v>
      </c>
      <c r="C93" s="4">
        <v>8</v>
      </c>
      <c r="D93" s="5">
        <v>1</v>
      </c>
      <c r="E93" s="6" t="s">
        <v>10</v>
      </c>
      <c r="F93" s="7" t="s">
        <v>7</v>
      </c>
      <c r="G93" s="156">
        <f>'Приложение 5'!F93</f>
        <v>4053.3</v>
      </c>
      <c r="H93" s="156">
        <f>'Приложение 5'!G93</f>
        <v>1018.1</v>
      </c>
      <c r="I93" s="156">
        <f>'Приложение 5'!H93</f>
        <v>1018.1</v>
      </c>
      <c r="J93" s="9"/>
    </row>
    <row r="94" spans="1:10" ht="31.5" x14ac:dyDescent="0.2">
      <c r="A94" s="41" t="s">
        <v>57</v>
      </c>
      <c r="B94" s="118">
        <v>293</v>
      </c>
      <c r="C94" s="55">
        <v>8</v>
      </c>
      <c r="D94" s="56">
        <v>1</v>
      </c>
      <c r="E94" s="13" t="s">
        <v>58</v>
      </c>
      <c r="F94" s="65"/>
      <c r="G94" s="157">
        <f>'Приложение 5'!F94</f>
        <v>800.3</v>
      </c>
      <c r="H94" s="157">
        <f>'Приложение 5'!G94</f>
        <v>1018.1</v>
      </c>
      <c r="I94" s="157">
        <f>'Приложение 5'!H94</f>
        <v>1018.1</v>
      </c>
      <c r="J94" s="9"/>
    </row>
    <row r="95" spans="1:10" ht="31.5" x14ac:dyDescent="0.2">
      <c r="A95" s="38" t="s">
        <v>129</v>
      </c>
      <c r="B95" s="118">
        <v>293</v>
      </c>
      <c r="C95" s="24">
        <v>8</v>
      </c>
      <c r="D95" s="24">
        <v>1</v>
      </c>
      <c r="E95" s="39" t="s">
        <v>58</v>
      </c>
      <c r="F95" s="26">
        <v>600</v>
      </c>
      <c r="G95" s="157">
        <f>'Приложение 5'!F95</f>
        <v>800.3</v>
      </c>
      <c r="H95" s="157">
        <f>'Приложение 5'!G95</f>
        <v>1018.1</v>
      </c>
      <c r="I95" s="157">
        <f>'Приложение 5'!H95</f>
        <v>1018.1</v>
      </c>
      <c r="J95" s="9"/>
    </row>
    <row r="96" spans="1:10" ht="18.75" x14ac:dyDescent="0.2">
      <c r="A96" s="38" t="s">
        <v>130</v>
      </c>
      <c r="B96" s="118">
        <v>293</v>
      </c>
      <c r="C96" s="24">
        <v>8</v>
      </c>
      <c r="D96" s="24">
        <v>1</v>
      </c>
      <c r="E96" s="39" t="s">
        <v>58</v>
      </c>
      <c r="F96" s="26">
        <v>610</v>
      </c>
      <c r="G96" s="157">
        <f>'Приложение 5'!F96</f>
        <v>800.3</v>
      </c>
      <c r="H96" s="157">
        <f>'Приложение 5'!G96</f>
        <v>1018.1</v>
      </c>
      <c r="I96" s="157">
        <f>'Приложение 5'!H96</f>
        <v>1018.1</v>
      </c>
      <c r="J96" s="9"/>
    </row>
    <row r="97" spans="1:10" ht="63" x14ac:dyDescent="0.2">
      <c r="A97" s="41" t="s">
        <v>124</v>
      </c>
      <c r="B97" s="118">
        <v>293</v>
      </c>
      <c r="C97" s="67">
        <v>8</v>
      </c>
      <c r="D97" s="68">
        <v>1</v>
      </c>
      <c r="E97" s="13" t="s">
        <v>59</v>
      </c>
      <c r="F97" s="69"/>
      <c r="G97" s="157">
        <f>'Приложение 5'!F97</f>
        <v>3253</v>
      </c>
      <c r="H97" s="157">
        <f>'Приложение 5'!G97</f>
        <v>0</v>
      </c>
      <c r="I97" s="157">
        <f>'Приложение 5'!H97</f>
        <v>0</v>
      </c>
      <c r="J97" s="9"/>
    </row>
    <row r="98" spans="1:10" ht="31.5" x14ac:dyDescent="0.2">
      <c r="A98" s="38" t="s">
        <v>129</v>
      </c>
      <c r="B98" s="118">
        <v>293</v>
      </c>
      <c r="C98" s="67">
        <v>8</v>
      </c>
      <c r="D98" s="68">
        <v>1</v>
      </c>
      <c r="E98" s="13" t="s">
        <v>59</v>
      </c>
      <c r="F98" s="69">
        <v>600</v>
      </c>
      <c r="G98" s="157">
        <f>'Приложение 5'!F98</f>
        <v>3253</v>
      </c>
      <c r="H98" s="157">
        <f>'Приложение 5'!G98</f>
        <v>0</v>
      </c>
      <c r="I98" s="157">
        <f>'Приложение 5'!H98</f>
        <v>0</v>
      </c>
      <c r="J98" s="9"/>
    </row>
    <row r="99" spans="1:10" ht="18.75" x14ac:dyDescent="0.2">
      <c r="A99" s="38" t="s">
        <v>130</v>
      </c>
      <c r="B99" s="118">
        <v>293</v>
      </c>
      <c r="C99" s="67">
        <v>8</v>
      </c>
      <c r="D99" s="68">
        <v>1</v>
      </c>
      <c r="E99" s="13" t="s">
        <v>59</v>
      </c>
      <c r="F99" s="69">
        <v>610</v>
      </c>
      <c r="G99" s="157">
        <f>'Приложение 5'!F99</f>
        <v>3253</v>
      </c>
      <c r="H99" s="157">
        <f>'Приложение 5'!G99</f>
        <v>0</v>
      </c>
      <c r="I99" s="157">
        <f>'Приложение 5'!H99</f>
        <v>0</v>
      </c>
      <c r="J99" s="9"/>
    </row>
    <row r="100" spans="1:10" ht="15.95" customHeight="1" x14ac:dyDescent="0.2">
      <c r="A100" s="16" t="s">
        <v>60</v>
      </c>
      <c r="B100" s="182">
        <v>293</v>
      </c>
      <c r="C100" s="53">
        <v>10</v>
      </c>
      <c r="D100" s="68"/>
      <c r="E100" s="13"/>
      <c r="F100" s="69"/>
      <c r="G100" s="156">
        <f>'Приложение 5'!F100</f>
        <v>240</v>
      </c>
      <c r="H100" s="156">
        <f>'Приложение 5'!G100</f>
        <v>240</v>
      </c>
      <c r="I100" s="156">
        <f>'Приложение 5'!H100</f>
        <v>240</v>
      </c>
      <c r="J100" s="9"/>
    </row>
    <row r="101" spans="1:10" ht="15.95" customHeight="1" x14ac:dyDescent="0.2">
      <c r="A101" s="52" t="s">
        <v>61</v>
      </c>
      <c r="B101" s="182">
        <v>293</v>
      </c>
      <c r="C101" s="53">
        <v>10</v>
      </c>
      <c r="D101" s="54">
        <v>1</v>
      </c>
      <c r="E101" s="58" t="s">
        <v>7</v>
      </c>
      <c r="F101" s="59" t="s">
        <v>7</v>
      </c>
      <c r="G101" s="156">
        <f>'Приложение 5'!F101</f>
        <v>240</v>
      </c>
      <c r="H101" s="156">
        <f>'Приложение 5'!G101</f>
        <v>240</v>
      </c>
      <c r="I101" s="156">
        <f>'Приложение 5'!H101</f>
        <v>240</v>
      </c>
      <c r="J101" s="9"/>
    </row>
    <row r="102" spans="1:10" ht="15.95" customHeight="1" x14ac:dyDescent="0.2">
      <c r="A102" s="74" t="s">
        <v>62</v>
      </c>
      <c r="B102" s="118">
        <v>293</v>
      </c>
      <c r="C102" s="71">
        <v>10</v>
      </c>
      <c r="D102" s="72">
        <v>1</v>
      </c>
      <c r="E102" s="40" t="s">
        <v>10</v>
      </c>
      <c r="F102" s="73" t="s">
        <v>7</v>
      </c>
      <c r="G102" s="157">
        <f>'Приложение 5'!F102</f>
        <v>240</v>
      </c>
      <c r="H102" s="157">
        <f>'Приложение 5'!G102</f>
        <v>240</v>
      </c>
      <c r="I102" s="157">
        <f>'Приложение 5'!H102</f>
        <v>240</v>
      </c>
      <c r="J102" s="9"/>
    </row>
    <row r="103" spans="1:10" ht="32.1" customHeight="1" x14ac:dyDescent="0.2">
      <c r="A103" s="75" t="s">
        <v>63</v>
      </c>
      <c r="B103" s="118">
        <v>293</v>
      </c>
      <c r="C103" s="55">
        <v>10</v>
      </c>
      <c r="D103" s="56">
        <v>1</v>
      </c>
      <c r="E103" s="13" t="s">
        <v>106</v>
      </c>
      <c r="F103" s="65" t="s">
        <v>7</v>
      </c>
      <c r="G103" s="157">
        <f>'Приложение 5'!F103</f>
        <v>240</v>
      </c>
      <c r="H103" s="157">
        <f>'Приложение 5'!G103</f>
        <v>240</v>
      </c>
      <c r="I103" s="157">
        <f>'Приложение 5'!H103</f>
        <v>240</v>
      </c>
      <c r="J103" s="9"/>
    </row>
    <row r="104" spans="1:10" ht="15.95" customHeight="1" x14ac:dyDescent="0.2">
      <c r="A104" s="57" t="s">
        <v>64</v>
      </c>
      <c r="B104" s="118">
        <v>293</v>
      </c>
      <c r="C104" s="67">
        <v>10</v>
      </c>
      <c r="D104" s="68">
        <v>1</v>
      </c>
      <c r="E104" s="13" t="s">
        <v>106</v>
      </c>
      <c r="F104" s="69">
        <v>300</v>
      </c>
      <c r="G104" s="157">
        <f>'Приложение 5'!F104</f>
        <v>240</v>
      </c>
      <c r="H104" s="157">
        <f>'Приложение 5'!G104</f>
        <v>240</v>
      </c>
      <c r="I104" s="157">
        <f>'Приложение 5'!H104</f>
        <v>240</v>
      </c>
      <c r="J104" s="9"/>
    </row>
    <row r="105" spans="1:10" ht="18.75" x14ac:dyDescent="0.2">
      <c r="A105" s="22" t="s">
        <v>368</v>
      </c>
      <c r="B105" s="118">
        <v>293</v>
      </c>
      <c r="C105" s="67">
        <v>10</v>
      </c>
      <c r="D105" s="68">
        <v>1</v>
      </c>
      <c r="E105" s="39" t="s">
        <v>106</v>
      </c>
      <c r="F105" s="69">
        <v>310</v>
      </c>
      <c r="G105" s="157">
        <f>'Приложение 5'!F105</f>
        <v>179</v>
      </c>
      <c r="H105" s="157">
        <f>'Приложение 5'!G105</f>
        <v>240</v>
      </c>
      <c r="I105" s="157">
        <f>'Приложение 5'!H105</f>
        <v>240</v>
      </c>
      <c r="J105" s="9"/>
    </row>
    <row r="106" spans="1:10" ht="31.5" customHeight="1" x14ac:dyDescent="0.2">
      <c r="A106" s="22" t="s">
        <v>116</v>
      </c>
      <c r="B106" s="118">
        <v>293</v>
      </c>
      <c r="C106" s="67">
        <v>10</v>
      </c>
      <c r="D106" s="68">
        <v>1</v>
      </c>
      <c r="E106" s="39" t="s">
        <v>106</v>
      </c>
      <c r="F106" s="69">
        <v>320</v>
      </c>
      <c r="G106" s="157">
        <f>'Приложение 5'!F106</f>
        <v>61</v>
      </c>
      <c r="H106" s="157">
        <f>'Приложение 5'!G106</f>
        <v>0</v>
      </c>
      <c r="I106" s="157">
        <f>'Приложение 5'!H106</f>
        <v>0</v>
      </c>
      <c r="J106" s="9"/>
    </row>
    <row r="107" spans="1:10" ht="20.100000000000001" customHeight="1" x14ac:dyDescent="0.2">
      <c r="A107" s="105" t="s">
        <v>65</v>
      </c>
      <c r="B107" s="118">
        <v>293</v>
      </c>
      <c r="C107" s="18">
        <v>99</v>
      </c>
      <c r="D107" s="18"/>
      <c r="E107" s="51" t="s">
        <v>7</v>
      </c>
      <c r="F107" s="20" t="s">
        <v>7</v>
      </c>
      <c r="G107" s="156">
        <f>'Приложение 5'!F107</f>
        <v>0</v>
      </c>
      <c r="H107" s="156">
        <f>'Приложение 5'!G107</f>
        <v>134.1</v>
      </c>
      <c r="I107" s="156">
        <f>'Приложение 5'!H107</f>
        <v>305.89999999999998</v>
      </c>
      <c r="J107" s="9"/>
    </row>
    <row r="108" spans="1:10" ht="20.100000000000001" customHeight="1" x14ac:dyDescent="0.2">
      <c r="A108" s="144" t="s">
        <v>65</v>
      </c>
      <c r="B108" s="118">
        <v>293</v>
      </c>
      <c r="C108" s="24">
        <v>99</v>
      </c>
      <c r="D108" s="24">
        <v>99</v>
      </c>
      <c r="E108" s="39"/>
      <c r="F108" s="26"/>
      <c r="G108" s="156">
        <f>'Приложение 5'!F108</f>
        <v>0</v>
      </c>
      <c r="H108" s="156">
        <f>'Приложение 5'!G108</f>
        <v>134.1</v>
      </c>
      <c r="I108" s="156">
        <f>'Приложение 5'!H108</f>
        <v>305.89999999999998</v>
      </c>
      <c r="J108" s="9"/>
    </row>
    <row r="109" spans="1:10" ht="20.100000000000001" customHeight="1" x14ac:dyDescent="0.2">
      <c r="A109" s="144" t="s">
        <v>9</v>
      </c>
      <c r="B109" s="118">
        <v>293</v>
      </c>
      <c r="C109" s="24">
        <v>99</v>
      </c>
      <c r="D109" s="24">
        <v>99</v>
      </c>
      <c r="E109" s="39" t="s">
        <v>10</v>
      </c>
      <c r="F109" s="26"/>
      <c r="G109" s="157">
        <f>'Приложение 5'!F109</f>
        <v>0</v>
      </c>
      <c r="H109" s="157">
        <f>'Приложение 5'!G109</f>
        <v>134.1</v>
      </c>
      <c r="I109" s="157">
        <f>'Приложение 5'!H109</f>
        <v>305.89999999999998</v>
      </c>
      <c r="J109" s="9"/>
    </row>
    <row r="110" spans="1:10" ht="20.100000000000001" customHeight="1" x14ac:dyDescent="0.2">
      <c r="A110" s="144" t="s">
        <v>65</v>
      </c>
      <c r="B110" s="118">
        <v>293</v>
      </c>
      <c r="C110" s="24">
        <v>99</v>
      </c>
      <c r="D110" s="24">
        <v>99</v>
      </c>
      <c r="E110" s="39" t="s">
        <v>66</v>
      </c>
      <c r="F110" s="26"/>
      <c r="G110" s="157">
        <f>'Приложение 5'!F110</f>
        <v>0</v>
      </c>
      <c r="H110" s="157">
        <f>'Приложение 5'!G110</f>
        <v>134.1</v>
      </c>
      <c r="I110" s="157">
        <f>'Приложение 5'!H110</f>
        <v>305.89999999999998</v>
      </c>
      <c r="J110" s="9"/>
    </row>
    <row r="111" spans="1:10" ht="20.100000000000001" customHeight="1" x14ac:dyDescent="0.2">
      <c r="A111" s="144" t="s">
        <v>65</v>
      </c>
      <c r="B111" s="118">
        <v>293</v>
      </c>
      <c r="C111" s="24">
        <v>99</v>
      </c>
      <c r="D111" s="24">
        <v>99</v>
      </c>
      <c r="E111" s="39" t="s">
        <v>66</v>
      </c>
      <c r="F111" s="26">
        <v>900</v>
      </c>
      <c r="G111" s="157">
        <f>'Приложение 5'!F111</f>
        <v>0</v>
      </c>
      <c r="H111" s="157">
        <f>'Приложение 5'!G111</f>
        <v>134.1</v>
      </c>
      <c r="I111" s="157">
        <f>'Приложение 5'!H111</f>
        <v>305.89999999999998</v>
      </c>
      <c r="J111" s="9"/>
    </row>
    <row r="112" spans="1:10" ht="20.100000000000001" customHeight="1" x14ac:dyDescent="0.2">
      <c r="A112" s="144" t="s">
        <v>65</v>
      </c>
      <c r="B112" s="118">
        <v>293</v>
      </c>
      <c r="C112" s="24">
        <v>99</v>
      </c>
      <c r="D112" s="24">
        <v>99</v>
      </c>
      <c r="E112" s="39" t="s">
        <v>66</v>
      </c>
      <c r="F112" s="26">
        <v>990</v>
      </c>
      <c r="G112" s="157">
        <f>'Приложение 5'!F112</f>
        <v>0</v>
      </c>
      <c r="H112" s="157">
        <f>'Приложение 5'!G112</f>
        <v>134.1</v>
      </c>
      <c r="I112" s="157">
        <f>'Приложение 5'!H112</f>
        <v>305.89999999999998</v>
      </c>
      <c r="J112" s="9"/>
    </row>
    <row r="113" spans="1:10" ht="18.75" x14ac:dyDescent="0.25">
      <c r="A113" s="285" t="s">
        <v>67</v>
      </c>
      <c r="B113" s="286"/>
      <c r="C113" s="286"/>
      <c r="D113" s="286"/>
      <c r="E113" s="286"/>
      <c r="F113" s="287"/>
      <c r="G113" s="142">
        <f>G10+G54+G61+G67+G73+G91+G100+G107</f>
        <v>12435.1</v>
      </c>
      <c r="H113" s="142">
        <f>H10+H54+H61+H67+H73+H91+H100+H107</f>
        <v>5441.2000000000007</v>
      </c>
      <c r="I113" s="142">
        <f>I10+I54+I61+I67+I73+I91+I100+I107</f>
        <v>6221.9</v>
      </c>
      <c r="J113" s="9"/>
    </row>
    <row r="114" spans="1:10" ht="15.75" x14ac:dyDescent="0.25">
      <c r="A114" s="81"/>
      <c r="B114" s="81"/>
      <c r="C114" s="82"/>
      <c r="D114" s="82"/>
      <c r="E114" s="31"/>
      <c r="F114" s="83"/>
      <c r="G114" s="83"/>
      <c r="H114" s="83"/>
      <c r="I114" s="84"/>
      <c r="J114" s="85"/>
    </row>
    <row r="115" spans="1:10" ht="12" customHeight="1" x14ac:dyDescent="0.25">
      <c r="A115" s="86"/>
      <c r="B115" s="86"/>
      <c r="C115" s="87"/>
      <c r="D115" s="87"/>
      <c r="E115" s="88"/>
      <c r="F115" s="89"/>
      <c r="G115" s="89"/>
      <c r="H115" s="89"/>
      <c r="I115" s="90"/>
      <c r="J115" s="85"/>
    </row>
    <row r="116" spans="1:10" ht="12.75" customHeight="1" x14ac:dyDescent="0.25">
      <c r="A116" s="81"/>
      <c r="B116" s="81"/>
      <c r="C116" s="87"/>
      <c r="D116" s="87"/>
      <c r="E116" s="91"/>
      <c r="F116" s="89"/>
      <c r="G116" s="89"/>
      <c r="H116" s="89"/>
      <c r="I116" s="90"/>
      <c r="J116" s="85"/>
    </row>
    <row r="117" spans="1:10" ht="12.75" customHeight="1" x14ac:dyDescent="0.25">
      <c r="A117" s="81"/>
      <c r="B117" s="81"/>
      <c r="C117" s="92"/>
      <c r="D117" s="92"/>
      <c r="E117" s="91"/>
      <c r="F117" s="89"/>
      <c r="G117" s="89"/>
      <c r="H117" s="89"/>
      <c r="I117" s="90"/>
      <c r="J117" s="85"/>
    </row>
    <row r="118" spans="1:10" ht="12.75" customHeight="1" x14ac:dyDescent="0.2">
      <c r="A118" s="81"/>
      <c r="B118" s="81"/>
      <c r="C118" s="93"/>
      <c r="D118" s="93"/>
      <c r="E118" s="90"/>
      <c r="F118" s="93"/>
      <c r="G118" s="93"/>
      <c r="H118" s="93"/>
      <c r="I118" s="93"/>
      <c r="J118" s="85"/>
    </row>
    <row r="119" spans="1:10" ht="14.25" customHeight="1" x14ac:dyDescent="0.2">
      <c r="A119" s="81"/>
      <c r="B119" s="81"/>
      <c r="C119" s="92"/>
      <c r="D119" s="92"/>
      <c r="E119" s="93"/>
      <c r="F119" s="89"/>
      <c r="G119" s="89"/>
      <c r="H119" s="89"/>
      <c r="I119" s="90"/>
      <c r="J119" s="85"/>
    </row>
    <row r="120" spans="1:10" ht="15.75" x14ac:dyDescent="0.25">
      <c r="A120" s="82"/>
      <c r="B120" s="82"/>
      <c r="C120" s="94"/>
      <c r="D120" s="94"/>
      <c r="E120" s="90"/>
      <c r="F120" s="94"/>
      <c r="G120" s="94"/>
      <c r="H120" s="94"/>
      <c r="I120" s="94"/>
    </row>
    <row r="121" spans="1:10" ht="15.75" x14ac:dyDescent="0.25">
      <c r="A121" s="95"/>
      <c r="B121" s="95"/>
    </row>
    <row r="122" spans="1:10" ht="15.75" x14ac:dyDescent="0.25">
      <c r="A122" s="95"/>
      <c r="B122" s="95"/>
    </row>
    <row r="123" spans="1:10" ht="15" x14ac:dyDescent="0.2">
      <c r="A123" s="96"/>
      <c r="B123" s="96"/>
    </row>
    <row r="124" spans="1:10" ht="15" x14ac:dyDescent="0.2">
      <c r="A124" s="97"/>
      <c r="B124" s="97"/>
    </row>
    <row r="125" spans="1:10" ht="15" x14ac:dyDescent="0.2">
      <c r="A125" s="96"/>
      <c r="B125" s="96"/>
    </row>
  </sheetData>
  <autoFilter ref="A8:IL113"/>
  <mergeCells count="12">
    <mergeCell ref="F1:I1"/>
    <mergeCell ref="E3:I3"/>
    <mergeCell ref="A5:I5"/>
    <mergeCell ref="A113:F113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paperSize="9" scale="63" fitToHeight="0" orientation="portrait" r:id="rId1"/>
  <headerFooter alignWithMargins="0">
    <oddFooter>Страница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70" zoomScaleNormal="100" zoomScaleSheetLayoutView="70" workbookViewId="0">
      <selection activeCell="F7" sqref="F7"/>
    </sheetView>
  </sheetViews>
  <sheetFormatPr defaultRowHeight="15" x14ac:dyDescent="0.25"/>
  <cols>
    <col min="1" max="4" width="28.5703125" style="183" customWidth="1"/>
    <col min="5" max="251" width="9.140625" style="183"/>
    <col min="252" max="252" width="42.28515625" style="183" customWidth="1"/>
    <col min="253" max="253" width="39" style="183" customWidth="1"/>
    <col min="254" max="507" width="9.140625" style="183"/>
    <col min="508" max="508" width="42.28515625" style="183" customWidth="1"/>
    <col min="509" max="509" width="39" style="183" customWidth="1"/>
    <col min="510" max="763" width="9.140625" style="183"/>
    <col min="764" max="764" width="42.28515625" style="183" customWidth="1"/>
    <col min="765" max="765" width="39" style="183" customWidth="1"/>
    <col min="766" max="1019" width="9.140625" style="183"/>
    <col min="1020" max="1020" width="42.28515625" style="183" customWidth="1"/>
    <col min="1021" max="1021" width="39" style="183" customWidth="1"/>
    <col min="1022" max="1275" width="9.140625" style="183"/>
    <col min="1276" max="1276" width="42.28515625" style="183" customWidth="1"/>
    <col min="1277" max="1277" width="39" style="183" customWidth="1"/>
    <col min="1278" max="1531" width="9.140625" style="183"/>
    <col min="1532" max="1532" width="42.28515625" style="183" customWidth="1"/>
    <col min="1533" max="1533" width="39" style="183" customWidth="1"/>
    <col min="1534" max="1787" width="9.140625" style="183"/>
    <col min="1788" max="1788" width="42.28515625" style="183" customWidth="1"/>
    <col min="1789" max="1789" width="39" style="183" customWidth="1"/>
    <col min="1790" max="2043" width="9.140625" style="183"/>
    <col min="2044" max="2044" width="42.28515625" style="183" customWidth="1"/>
    <col min="2045" max="2045" width="39" style="183" customWidth="1"/>
    <col min="2046" max="2299" width="9.140625" style="183"/>
    <col min="2300" max="2300" width="42.28515625" style="183" customWidth="1"/>
    <col min="2301" max="2301" width="39" style="183" customWidth="1"/>
    <col min="2302" max="2555" width="9.140625" style="183"/>
    <col min="2556" max="2556" width="42.28515625" style="183" customWidth="1"/>
    <col min="2557" max="2557" width="39" style="183" customWidth="1"/>
    <col min="2558" max="2811" width="9.140625" style="183"/>
    <col min="2812" max="2812" width="42.28515625" style="183" customWidth="1"/>
    <col min="2813" max="2813" width="39" style="183" customWidth="1"/>
    <col min="2814" max="3067" width="9.140625" style="183"/>
    <col min="3068" max="3068" width="42.28515625" style="183" customWidth="1"/>
    <col min="3069" max="3069" width="39" style="183" customWidth="1"/>
    <col min="3070" max="3323" width="9.140625" style="183"/>
    <col min="3324" max="3324" width="42.28515625" style="183" customWidth="1"/>
    <col min="3325" max="3325" width="39" style="183" customWidth="1"/>
    <col min="3326" max="3579" width="9.140625" style="183"/>
    <col min="3580" max="3580" width="42.28515625" style="183" customWidth="1"/>
    <col min="3581" max="3581" width="39" style="183" customWidth="1"/>
    <col min="3582" max="3835" width="9.140625" style="183"/>
    <col min="3836" max="3836" width="42.28515625" style="183" customWidth="1"/>
    <col min="3837" max="3837" width="39" style="183" customWidth="1"/>
    <col min="3838" max="4091" width="9.140625" style="183"/>
    <col min="4092" max="4092" width="42.28515625" style="183" customWidth="1"/>
    <col min="4093" max="4093" width="39" style="183" customWidth="1"/>
    <col min="4094" max="4347" width="9.140625" style="183"/>
    <col min="4348" max="4348" width="42.28515625" style="183" customWidth="1"/>
    <col min="4349" max="4349" width="39" style="183" customWidth="1"/>
    <col min="4350" max="4603" width="9.140625" style="183"/>
    <col min="4604" max="4604" width="42.28515625" style="183" customWidth="1"/>
    <col min="4605" max="4605" width="39" style="183" customWidth="1"/>
    <col min="4606" max="4859" width="9.140625" style="183"/>
    <col min="4860" max="4860" width="42.28515625" style="183" customWidth="1"/>
    <col min="4861" max="4861" width="39" style="183" customWidth="1"/>
    <col min="4862" max="5115" width="9.140625" style="183"/>
    <col min="5116" max="5116" width="42.28515625" style="183" customWidth="1"/>
    <col min="5117" max="5117" width="39" style="183" customWidth="1"/>
    <col min="5118" max="5371" width="9.140625" style="183"/>
    <col min="5372" max="5372" width="42.28515625" style="183" customWidth="1"/>
    <col min="5373" max="5373" width="39" style="183" customWidth="1"/>
    <col min="5374" max="5627" width="9.140625" style="183"/>
    <col min="5628" max="5628" width="42.28515625" style="183" customWidth="1"/>
    <col min="5629" max="5629" width="39" style="183" customWidth="1"/>
    <col min="5630" max="5883" width="9.140625" style="183"/>
    <col min="5884" max="5884" width="42.28515625" style="183" customWidth="1"/>
    <col min="5885" max="5885" width="39" style="183" customWidth="1"/>
    <col min="5886" max="6139" width="9.140625" style="183"/>
    <col min="6140" max="6140" width="42.28515625" style="183" customWidth="1"/>
    <col min="6141" max="6141" width="39" style="183" customWidth="1"/>
    <col min="6142" max="6395" width="9.140625" style="183"/>
    <col min="6396" max="6396" width="42.28515625" style="183" customWidth="1"/>
    <col min="6397" max="6397" width="39" style="183" customWidth="1"/>
    <col min="6398" max="6651" width="9.140625" style="183"/>
    <col min="6652" max="6652" width="42.28515625" style="183" customWidth="1"/>
    <col min="6653" max="6653" width="39" style="183" customWidth="1"/>
    <col min="6654" max="6907" width="9.140625" style="183"/>
    <col min="6908" max="6908" width="42.28515625" style="183" customWidth="1"/>
    <col min="6909" max="6909" width="39" style="183" customWidth="1"/>
    <col min="6910" max="7163" width="9.140625" style="183"/>
    <col min="7164" max="7164" width="42.28515625" style="183" customWidth="1"/>
    <col min="7165" max="7165" width="39" style="183" customWidth="1"/>
    <col min="7166" max="7419" width="9.140625" style="183"/>
    <col min="7420" max="7420" width="42.28515625" style="183" customWidth="1"/>
    <col min="7421" max="7421" width="39" style="183" customWidth="1"/>
    <col min="7422" max="7675" width="9.140625" style="183"/>
    <col min="7676" max="7676" width="42.28515625" style="183" customWidth="1"/>
    <col min="7677" max="7677" width="39" style="183" customWidth="1"/>
    <col min="7678" max="7931" width="9.140625" style="183"/>
    <col min="7932" max="7932" width="42.28515625" style="183" customWidth="1"/>
    <col min="7933" max="7933" width="39" style="183" customWidth="1"/>
    <col min="7934" max="8187" width="9.140625" style="183"/>
    <col min="8188" max="8188" width="42.28515625" style="183" customWidth="1"/>
    <col min="8189" max="8189" width="39" style="183" customWidth="1"/>
    <col min="8190" max="8443" width="9.140625" style="183"/>
    <col min="8444" max="8444" width="42.28515625" style="183" customWidth="1"/>
    <col min="8445" max="8445" width="39" style="183" customWidth="1"/>
    <col min="8446" max="8699" width="9.140625" style="183"/>
    <col min="8700" max="8700" width="42.28515625" style="183" customWidth="1"/>
    <col min="8701" max="8701" width="39" style="183" customWidth="1"/>
    <col min="8702" max="8955" width="9.140625" style="183"/>
    <col min="8956" max="8956" width="42.28515625" style="183" customWidth="1"/>
    <col min="8957" max="8957" width="39" style="183" customWidth="1"/>
    <col min="8958" max="9211" width="9.140625" style="183"/>
    <col min="9212" max="9212" width="42.28515625" style="183" customWidth="1"/>
    <col min="9213" max="9213" width="39" style="183" customWidth="1"/>
    <col min="9214" max="9467" width="9.140625" style="183"/>
    <col min="9468" max="9468" width="42.28515625" style="183" customWidth="1"/>
    <col min="9469" max="9469" width="39" style="183" customWidth="1"/>
    <col min="9470" max="9723" width="9.140625" style="183"/>
    <col min="9724" max="9724" width="42.28515625" style="183" customWidth="1"/>
    <col min="9725" max="9725" width="39" style="183" customWidth="1"/>
    <col min="9726" max="9979" width="9.140625" style="183"/>
    <col min="9980" max="9980" width="42.28515625" style="183" customWidth="1"/>
    <col min="9981" max="9981" width="39" style="183" customWidth="1"/>
    <col min="9982" max="10235" width="9.140625" style="183"/>
    <col min="10236" max="10236" width="42.28515625" style="183" customWidth="1"/>
    <col min="10237" max="10237" width="39" style="183" customWidth="1"/>
    <col min="10238" max="10491" width="9.140625" style="183"/>
    <col min="10492" max="10492" width="42.28515625" style="183" customWidth="1"/>
    <col min="10493" max="10493" width="39" style="183" customWidth="1"/>
    <col min="10494" max="10747" width="9.140625" style="183"/>
    <col min="10748" max="10748" width="42.28515625" style="183" customWidth="1"/>
    <col min="10749" max="10749" width="39" style="183" customWidth="1"/>
    <col min="10750" max="11003" width="9.140625" style="183"/>
    <col min="11004" max="11004" width="42.28515625" style="183" customWidth="1"/>
    <col min="11005" max="11005" width="39" style="183" customWidth="1"/>
    <col min="11006" max="11259" width="9.140625" style="183"/>
    <col min="11260" max="11260" width="42.28515625" style="183" customWidth="1"/>
    <col min="11261" max="11261" width="39" style="183" customWidth="1"/>
    <col min="11262" max="11515" width="9.140625" style="183"/>
    <col min="11516" max="11516" width="42.28515625" style="183" customWidth="1"/>
    <col min="11517" max="11517" width="39" style="183" customWidth="1"/>
    <col min="11518" max="11771" width="9.140625" style="183"/>
    <col min="11772" max="11772" width="42.28515625" style="183" customWidth="1"/>
    <col min="11773" max="11773" width="39" style="183" customWidth="1"/>
    <col min="11774" max="12027" width="9.140625" style="183"/>
    <col min="12028" max="12028" width="42.28515625" style="183" customWidth="1"/>
    <col min="12029" max="12029" width="39" style="183" customWidth="1"/>
    <col min="12030" max="12283" width="9.140625" style="183"/>
    <col min="12284" max="12284" width="42.28515625" style="183" customWidth="1"/>
    <col min="12285" max="12285" width="39" style="183" customWidth="1"/>
    <col min="12286" max="12539" width="9.140625" style="183"/>
    <col min="12540" max="12540" width="42.28515625" style="183" customWidth="1"/>
    <col min="12541" max="12541" width="39" style="183" customWidth="1"/>
    <col min="12542" max="12795" width="9.140625" style="183"/>
    <col min="12796" max="12796" width="42.28515625" style="183" customWidth="1"/>
    <col min="12797" max="12797" width="39" style="183" customWidth="1"/>
    <col min="12798" max="13051" width="9.140625" style="183"/>
    <col min="13052" max="13052" width="42.28515625" style="183" customWidth="1"/>
    <col min="13053" max="13053" width="39" style="183" customWidth="1"/>
    <col min="13054" max="13307" width="9.140625" style="183"/>
    <col min="13308" max="13308" width="42.28515625" style="183" customWidth="1"/>
    <col min="13309" max="13309" width="39" style="183" customWidth="1"/>
    <col min="13310" max="13563" width="9.140625" style="183"/>
    <col min="13564" max="13564" width="42.28515625" style="183" customWidth="1"/>
    <col min="13565" max="13565" width="39" style="183" customWidth="1"/>
    <col min="13566" max="13819" width="9.140625" style="183"/>
    <col min="13820" max="13820" width="42.28515625" style="183" customWidth="1"/>
    <col min="13821" max="13821" width="39" style="183" customWidth="1"/>
    <col min="13822" max="14075" width="9.140625" style="183"/>
    <col min="14076" max="14076" width="42.28515625" style="183" customWidth="1"/>
    <col min="14077" max="14077" width="39" style="183" customWidth="1"/>
    <col min="14078" max="14331" width="9.140625" style="183"/>
    <col min="14332" max="14332" width="42.28515625" style="183" customWidth="1"/>
    <col min="14333" max="14333" width="39" style="183" customWidth="1"/>
    <col min="14334" max="14587" width="9.140625" style="183"/>
    <col min="14588" max="14588" width="42.28515625" style="183" customWidth="1"/>
    <col min="14589" max="14589" width="39" style="183" customWidth="1"/>
    <col min="14590" max="14843" width="9.140625" style="183"/>
    <col min="14844" max="14844" width="42.28515625" style="183" customWidth="1"/>
    <col min="14845" max="14845" width="39" style="183" customWidth="1"/>
    <col min="14846" max="15099" width="9.140625" style="183"/>
    <col min="15100" max="15100" width="42.28515625" style="183" customWidth="1"/>
    <col min="15101" max="15101" width="39" style="183" customWidth="1"/>
    <col min="15102" max="15355" width="9.140625" style="183"/>
    <col min="15356" max="15356" width="42.28515625" style="183" customWidth="1"/>
    <col min="15357" max="15357" width="39" style="183" customWidth="1"/>
    <col min="15358" max="15611" width="9.140625" style="183"/>
    <col min="15612" max="15612" width="42.28515625" style="183" customWidth="1"/>
    <col min="15613" max="15613" width="39" style="183" customWidth="1"/>
    <col min="15614" max="15867" width="9.140625" style="183"/>
    <col min="15868" max="15868" width="42.28515625" style="183" customWidth="1"/>
    <col min="15869" max="15869" width="39" style="183" customWidth="1"/>
    <col min="15870" max="16123" width="9.140625" style="183"/>
    <col min="16124" max="16124" width="42.28515625" style="183" customWidth="1"/>
    <col min="16125" max="16125" width="39" style="183" customWidth="1"/>
    <col min="16126" max="16384" width="9.140625" style="183"/>
  </cols>
  <sheetData>
    <row r="1" spans="1:5" ht="15" customHeight="1" x14ac:dyDescent="0.25">
      <c r="C1" s="289" t="s">
        <v>78</v>
      </c>
      <c r="D1" s="289"/>
    </row>
    <row r="2" spans="1:5" ht="39" customHeight="1" x14ac:dyDescent="0.25">
      <c r="C2" s="272" t="s">
        <v>135</v>
      </c>
      <c r="D2" s="273"/>
      <c r="E2" s="180"/>
    </row>
    <row r="3" spans="1:5" ht="13.5" customHeight="1" x14ac:dyDescent="0.25">
      <c r="C3" s="290" t="s">
        <v>148</v>
      </c>
      <c r="D3" s="290"/>
    </row>
    <row r="4" spans="1:5" ht="13.5" customHeight="1" x14ac:dyDescent="0.25">
      <c r="C4" s="178"/>
      <c r="D4" s="178"/>
    </row>
    <row r="5" spans="1:5" ht="49.5" customHeight="1" x14ac:dyDescent="0.25">
      <c r="A5" s="291" t="s">
        <v>144</v>
      </c>
      <c r="B5" s="291"/>
      <c r="C5" s="291"/>
      <c r="D5" s="291"/>
    </row>
    <row r="6" spans="1:5" ht="15.75" x14ac:dyDescent="0.25">
      <c r="A6" s="95"/>
      <c r="B6" s="95"/>
      <c r="C6" s="292" t="s">
        <v>72</v>
      </c>
      <c r="D6" s="292"/>
    </row>
    <row r="7" spans="1:5" ht="20.100000000000001" customHeight="1" x14ac:dyDescent="0.25">
      <c r="A7" s="276" t="s">
        <v>76</v>
      </c>
      <c r="B7" s="274" t="s">
        <v>5</v>
      </c>
      <c r="C7" s="275"/>
      <c r="D7" s="288"/>
    </row>
    <row r="8" spans="1:5" ht="27" customHeight="1" x14ac:dyDescent="0.25">
      <c r="A8" s="277"/>
      <c r="B8" s="118" t="s">
        <v>117</v>
      </c>
      <c r="C8" s="118" t="s">
        <v>120</v>
      </c>
      <c r="D8" s="118" t="s">
        <v>142</v>
      </c>
    </row>
    <row r="9" spans="1:5" ht="20.100000000000001" customHeight="1" x14ac:dyDescent="0.25">
      <c r="A9" s="184" t="s">
        <v>136</v>
      </c>
      <c r="B9" s="174">
        <f>'Приложение 5'!F33</f>
        <v>22.5</v>
      </c>
      <c r="C9" s="174">
        <f>'Приложение 5'!G33</f>
        <v>22.5</v>
      </c>
      <c r="D9" s="174">
        <f>'Приложение 5'!H33</f>
        <v>22.5</v>
      </c>
    </row>
    <row r="10" spans="1:5" ht="20.100000000000001" customHeight="1" x14ac:dyDescent="0.25">
      <c r="A10" s="185" t="s">
        <v>77</v>
      </c>
      <c r="B10" s="186">
        <f>B9</f>
        <v>22.5</v>
      </c>
      <c r="C10" s="186">
        <f t="shared" ref="C10:D10" si="0">C9</f>
        <v>22.5</v>
      </c>
      <c r="D10" s="186">
        <f t="shared" si="0"/>
        <v>22.5</v>
      </c>
    </row>
    <row r="11" spans="1:5" ht="15.75" x14ac:dyDescent="0.25">
      <c r="A11" s="187"/>
      <c r="B11" s="187"/>
      <c r="C11" s="188"/>
      <c r="D11" s="188"/>
    </row>
  </sheetData>
  <mergeCells count="7">
    <mergeCell ref="C1:D1"/>
    <mergeCell ref="C3:D3"/>
    <mergeCell ref="A5:D5"/>
    <mergeCell ref="C2:D2"/>
    <mergeCell ref="B7:D7"/>
    <mergeCell ref="A7:A8"/>
    <mergeCell ref="C6:D6"/>
  </mergeCell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95" zoomScaleNormal="90" zoomScaleSheetLayoutView="95" workbookViewId="0">
      <selection sqref="A1:XFD1048576"/>
    </sheetView>
  </sheetViews>
  <sheetFormatPr defaultRowHeight="12.75" x14ac:dyDescent="0.2"/>
  <cols>
    <col min="1" max="1" width="24.5703125" style="2" customWidth="1"/>
    <col min="2" max="2" width="49.28515625" style="2" customWidth="1"/>
    <col min="3" max="3" width="12.42578125" style="2" customWidth="1"/>
    <col min="4" max="4" width="11.5703125" style="2" customWidth="1"/>
    <col min="5" max="5" width="10.5703125" style="2" customWidth="1"/>
    <col min="6" max="258" width="9.140625" style="2"/>
    <col min="259" max="259" width="21.28515625" style="2" customWidth="1"/>
    <col min="260" max="260" width="49.28515625" style="2" customWidth="1"/>
    <col min="261" max="261" width="10.5703125" style="2" customWidth="1"/>
    <col min="262" max="514" width="9.140625" style="2"/>
    <col min="515" max="515" width="21.28515625" style="2" customWidth="1"/>
    <col min="516" max="516" width="49.28515625" style="2" customWidth="1"/>
    <col min="517" max="517" width="10.5703125" style="2" customWidth="1"/>
    <col min="518" max="770" width="9.140625" style="2"/>
    <col min="771" max="771" width="21.28515625" style="2" customWidth="1"/>
    <col min="772" max="772" width="49.28515625" style="2" customWidth="1"/>
    <col min="773" max="773" width="10.5703125" style="2" customWidth="1"/>
    <col min="774" max="1026" width="9.140625" style="2"/>
    <col min="1027" max="1027" width="21.28515625" style="2" customWidth="1"/>
    <col min="1028" max="1028" width="49.28515625" style="2" customWidth="1"/>
    <col min="1029" max="1029" width="10.5703125" style="2" customWidth="1"/>
    <col min="1030" max="1282" width="9.140625" style="2"/>
    <col min="1283" max="1283" width="21.28515625" style="2" customWidth="1"/>
    <col min="1284" max="1284" width="49.28515625" style="2" customWidth="1"/>
    <col min="1285" max="1285" width="10.5703125" style="2" customWidth="1"/>
    <col min="1286" max="1538" width="9.140625" style="2"/>
    <col min="1539" max="1539" width="21.28515625" style="2" customWidth="1"/>
    <col min="1540" max="1540" width="49.28515625" style="2" customWidth="1"/>
    <col min="1541" max="1541" width="10.5703125" style="2" customWidth="1"/>
    <col min="1542" max="1794" width="9.140625" style="2"/>
    <col min="1795" max="1795" width="21.28515625" style="2" customWidth="1"/>
    <col min="1796" max="1796" width="49.28515625" style="2" customWidth="1"/>
    <col min="1797" max="1797" width="10.5703125" style="2" customWidth="1"/>
    <col min="1798" max="2050" width="9.140625" style="2"/>
    <col min="2051" max="2051" width="21.28515625" style="2" customWidth="1"/>
    <col min="2052" max="2052" width="49.28515625" style="2" customWidth="1"/>
    <col min="2053" max="2053" width="10.5703125" style="2" customWidth="1"/>
    <col min="2054" max="2306" width="9.140625" style="2"/>
    <col min="2307" max="2307" width="21.28515625" style="2" customWidth="1"/>
    <col min="2308" max="2308" width="49.28515625" style="2" customWidth="1"/>
    <col min="2309" max="2309" width="10.5703125" style="2" customWidth="1"/>
    <col min="2310" max="2562" width="9.140625" style="2"/>
    <col min="2563" max="2563" width="21.28515625" style="2" customWidth="1"/>
    <col min="2564" max="2564" width="49.28515625" style="2" customWidth="1"/>
    <col min="2565" max="2565" width="10.5703125" style="2" customWidth="1"/>
    <col min="2566" max="2818" width="9.140625" style="2"/>
    <col min="2819" max="2819" width="21.28515625" style="2" customWidth="1"/>
    <col min="2820" max="2820" width="49.28515625" style="2" customWidth="1"/>
    <col min="2821" max="2821" width="10.5703125" style="2" customWidth="1"/>
    <col min="2822" max="3074" width="9.140625" style="2"/>
    <col min="3075" max="3075" width="21.28515625" style="2" customWidth="1"/>
    <col min="3076" max="3076" width="49.28515625" style="2" customWidth="1"/>
    <col min="3077" max="3077" width="10.5703125" style="2" customWidth="1"/>
    <col min="3078" max="3330" width="9.140625" style="2"/>
    <col min="3331" max="3331" width="21.28515625" style="2" customWidth="1"/>
    <col min="3332" max="3332" width="49.28515625" style="2" customWidth="1"/>
    <col min="3333" max="3333" width="10.5703125" style="2" customWidth="1"/>
    <col min="3334" max="3586" width="9.140625" style="2"/>
    <col min="3587" max="3587" width="21.28515625" style="2" customWidth="1"/>
    <col min="3588" max="3588" width="49.28515625" style="2" customWidth="1"/>
    <col min="3589" max="3589" width="10.5703125" style="2" customWidth="1"/>
    <col min="3590" max="3842" width="9.140625" style="2"/>
    <col min="3843" max="3843" width="21.28515625" style="2" customWidth="1"/>
    <col min="3844" max="3844" width="49.28515625" style="2" customWidth="1"/>
    <col min="3845" max="3845" width="10.5703125" style="2" customWidth="1"/>
    <col min="3846" max="4098" width="9.140625" style="2"/>
    <col min="4099" max="4099" width="21.28515625" style="2" customWidth="1"/>
    <col min="4100" max="4100" width="49.28515625" style="2" customWidth="1"/>
    <col min="4101" max="4101" width="10.5703125" style="2" customWidth="1"/>
    <col min="4102" max="4354" width="9.140625" style="2"/>
    <col min="4355" max="4355" width="21.28515625" style="2" customWidth="1"/>
    <col min="4356" max="4356" width="49.28515625" style="2" customWidth="1"/>
    <col min="4357" max="4357" width="10.5703125" style="2" customWidth="1"/>
    <col min="4358" max="4610" width="9.140625" style="2"/>
    <col min="4611" max="4611" width="21.28515625" style="2" customWidth="1"/>
    <col min="4612" max="4612" width="49.28515625" style="2" customWidth="1"/>
    <col min="4613" max="4613" width="10.5703125" style="2" customWidth="1"/>
    <col min="4614" max="4866" width="9.140625" style="2"/>
    <col min="4867" max="4867" width="21.28515625" style="2" customWidth="1"/>
    <col min="4868" max="4868" width="49.28515625" style="2" customWidth="1"/>
    <col min="4869" max="4869" width="10.5703125" style="2" customWidth="1"/>
    <col min="4870" max="5122" width="9.140625" style="2"/>
    <col min="5123" max="5123" width="21.28515625" style="2" customWidth="1"/>
    <col min="5124" max="5124" width="49.28515625" style="2" customWidth="1"/>
    <col min="5125" max="5125" width="10.5703125" style="2" customWidth="1"/>
    <col min="5126" max="5378" width="9.140625" style="2"/>
    <col min="5379" max="5379" width="21.28515625" style="2" customWidth="1"/>
    <col min="5380" max="5380" width="49.28515625" style="2" customWidth="1"/>
    <col min="5381" max="5381" width="10.5703125" style="2" customWidth="1"/>
    <col min="5382" max="5634" width="9.140625" style="2"/>
    <col min="5635" max="5635" width="21.28515625" style="2" customWidth="1"/>
    <col min="5636" max="5636" width="49.28515625" style="2" customWidth="1"/>
    <col min="5637" max="5637" width="10.5703125" style="2" customWidth="1"/>
    <col min="5638" max="5890" width="9.140625" style="2"/>
    <col min="5891" max="5891" width="21.28515625" style="2" customWidth="1"/>
    <col min="5892" max="5892" width="49.28515625" style="2" customWidth="1"/>
    <col min="5893" max="5893" width="10.5703125" style="2" customWidth="1"/>
    <col min="5894" max="6146" width="9.140625" style="2"/>
    <col min="6147" max="6147" width="21.28515625" style="2" customWidth="1"/>
    <col min="6148" max="6148" width="49.28515625" style="2" customWidth="1"/>
    <col min="6149" max="6149" width="10.5703125" style="2" customWidth="1"/>
    <col min="6150" max="6402" width="9.140625" style="2"/>
    <col min="6403" max="6403" width="21.28515625" style="2" customWidth="1"/>
    <col min="6404" max="6404" width="49.28515625" style="2" customWidth="1"/>
    <col min="6405" max="6405" width="10.5703125" style="2" customWidth="1"/>
    <col min="6406" max="6658" width="9.140625" style="2"/>
    <col min="6659" max="6659" width="21.28515625" style="2" customWidth="1"/>
    <col min="6660" max="6660" width="49.28515625" style="2" customWidth="1"/>
    <col min="6661" max="6661" width="10.5703125" style="2" customWidth="1"/>
    <col min="6662" max="6914" width="9.140625" style="2"/>
    <col min="6915" max="6915" width="21.28515625" style="2" customWidth="1"/>
    <col min="6916" max="6916" width="49.28515625" style="2" customWidth="1"/>
    <col min="6917" max="6917" width="10.5703125" style="2" customWidth="1"/>
    <col min="6918" max="7170" width="9.140625" style="2"/>
    <col min="7171" max="7171" width="21.28515625" style="2" customWidth="1"/>
    <col min="7172" max="7172" width="49.28515625" style="2" customWidth="1"/>
    <col min="7173" max="7173" width="10.5703125" style="2" customWidth="1"/>
    <col min="7174" max="7426" width="9.140625" style="2"/>
    <col min="7427" max="7427" width="21.28515625" style="2" customWidth="1"/>
    <col min="7428" max="7428" width="49.28515625" style="2" customWidth="1"/>
    <col min="7429" max="7429" width="10.5703125" style="2" customWidth="1"/>
    <col min="7430" max="7682" width="9.140625" style="2"/>
    <col min="7683" max="7683" width="21.28515625" style="2" customWidth="1"/>
    <col min="7684" max="7684" width="49.28515625" style="2" customWidth="1"/>
    <col min="7685" max="7685" width="10.5703125" style="2" customWidth="1"/>
    <col min="7686" max="7938" width="9.140625" style="2"/>
    <col min="7939" max="7939" width="21.28515625" style="2" customWidth="1"/>
    <col min="7940" max="7940" width="49.28515625" style="2" customWidth="1"/>
    <col min="7941" max="7941" width="10.5703125" style="2" customWidth="1"/>
    <col min="7942" max="8194" width="9.140625" style="2"/>
    <col min="8195" max="8195" width="21.28515625" style="2" customWidth="1"/>
    <col min="8196" max="8196" width="49.28515625" style="2" customWidth="1"/>
    <col min="8197" max="8197" width="10.5703125" style="2" customWidth="1"/>
    <col min="8198" max="8450" width="9.140625" style="2"/>
    <col min="8451" max="8451" width="21.28515625" style="2" customWidth="1"/>
    <col min="8452" max="8452" width="49.28515625" style="2" customWidth="1"/>
    <col min="8453" max="8453" width="10.5703125" style="2" customWidth="1"/>
    <col min="8454" max="8706" width="9.140625" style="2"/>
    <col min="8707" max="8707" width="21.28515625" style="2" customWidth="1"/>
    <col min="8708" max="8708" width="49.28515625" style="2" customWidth="1"/>
    <col min="8709" max="8709" width="10.5703125" style="2" customWidth="1"/>
    <col min="8710" max="8962" width="9.140625" style="2"/>
    <col min="8963" max="8963" width="21.28515625" style="2" customWidth="1"/>
    <col min="8964" max="8964" width="49.28515625" style="2" customWidth="1"/>
    <col min="8965" max="8965" width="10.5703125" style="2" customWidth="1"/>
    <col min="8966" max="9218" width="9.140625" style="2"/>
    <col min="9219" max="9219" width="21.28515625" style="2" customWidth="1"/>
    <col min="9220" max="9220" width="49.28515625" style="2" customWidth="1"/>
    <col min="9221" max="9221" width="10.5703125" style="2" customWidth="1"/>
    <col min="9222" max="9474" width="9.140625" style="2"/>
    <col min="9475" max="9475" width="21.28515625" style="2" customWidth="1"/>
    <col min="9476" max="9476" width="49.28515625" style="2" customWidth="1"/>
    <col min="9477" max="9477" width="10.5703125" style="2" customWidth="1"/>
    <col min="9478" max="9730" width="9.140625" style="2"/>
    <col min="9731" max="9731" width="21.28515625" style="2" customWidth="1"/>
    <col min="9732" max="9732" width="49.28515625" style="2" customWidth="1"/>
    <col min="9733" max="9733" width="10.5703125" style="2" customWidth="1"/>
    <col min="9734" max="9986" width="9.140625" style="2"/>
    <col min="9987" max="9987" width="21.28515625" style="2" customWidth="1"/>
    <col min="9988" max="9988" width="49.28515625" style="2" customWidth="1"/>
    <col min="9989" max="9989" width="10.5703125" style="2" customWidth="1"/>
    <col min="9990" max="10242" width="9.140625" style="2"/>
    <col min="10243" max="10243" width="21.28515625" style="2" customWidth="1"/>
    <col min="10244" max="10244" width="49.28515625" style="2" customWidth="1"/>
    <col min="10245" max="10245" width="10.5703125" style="2" customWidth="1"/>
    <col min="10246" max="10498" width="9.140625" style="2"/>
    <col min="10499" max="10499" width="21.28515625" style="2" customWidth="1"/>
    <col min="10500" max="10500" width="49.28515625" style="2" customWidth="1"/>
    <col min="10501" max="10501" width="10.5703125" style="2" customWidth="1"/>
    <col min="10502" max="10754" width="9.140625" style="2"/>
    <col min="10755" max="10755" width="21.28515625" style="2" customWidth="1"/>
    <col min="10756" max="10756" width="49.28515625" style="2" customWidth="1"/>
    <col min="10757" max="10757" width="10.5703125" style="2" customWidth="1"/>
    <col min="10758" max="11010" width="9.140625" style="2"/>
    <col min="11011" max="11011" width="21.28515625" style="2" customWidth="1"/>
    <col min="11012" max="11012" width="49.28515625" style="2" customWidth="1"/>
    <col min="11013" max="11013" width="10.5703125" style="2" customWidth="1"/>
    <col min="11014" max="11266" width="9.140625" style="2"/>
    <col min="11267" max="11267" width="21.28515625" style="2" customWidth="1"/>
    <col min="11268" max="11268" width="49.28515625" style="2" customWidth="1"/>
    <col min="11269" max="11269" width="10.5703125" style="2" customWidth="1"/>
    <col min="11270" max="11522" width="9.140625" style="2"/>
    <col min="11523" max="11523" width="21.28515625" style="2" customWidth="1"/>
    <col min="11524" max="11524" width="49.28515625" style="2" customWidth="1"/>
    <col min="11525" max="11525" width="10.5703125" style="2" customWidth="1"/>
    <col min="11526" max="11778" width="9.140625" style="2"/>
    <col min="11779" max="11779" width="21.28515625" style="2" customWidth="1"/>
    <col min="11780" max="11780" width="49.28515625" style="2" customWidth="1"/>
    <col min="11781" max="11781" width="10.5703125" style="2" customWidth="1"/>
    <col min="11782" max="12034" width="9.140625" style="2"/>
    <col min="12035" max="12035" width="21.28515625" style="2" customWidth="1"/>
    <col min="12036" max="12036" width="49.28515625" style="2" customWidth="1"/>
    <col min="12037" max="12037" width="10.5703125" style="2" customWidth="1"/>
    <col min="12038" max="12290" width="9.140625" style="2"/>
    <col min="12291" max="12291" width="21.28515625" style="2" customWidth="1"/>
    <col min="12292" max="12292" width="49.28515625" style="2" customWidth="1"/>
    <col min="12293" max="12293" width="10.5703125" style="2" customWidth="1"/>
    <col min="12294" max="12546" width="9.140625" style="2"/>
    <col min="12547" max="12547" width="21.28515625" style="2" customWidth="1"/>
    <col min="12548" max="12548" width="49.28515625" style="2" customWidth="1"/>
    <col min="12549" max="12549" width="10.5703125" style="2" customWidth="1"/>
    <col min="12550" max="12802" width="9.140625" style="2"/>
    <col min="12803" max="12803" width="21.28515625" style="2" customWidth="1"/>
    <col min="12804" max="12804" width="49.28515625" style="2" customWidth="1"/>
    <col min="12805" max="12805" width="10.5703125" style="2" customWidth="1"/>
    <col min="12806" max="13058" width="9.140625" style="2"/>
    <col min="13059" max="13059" width="21.28515625" style="2" customWidth="1"/>
    <col min="13060" max="13060" width="49.28515625" style="2" customWidth="1"/>
    <col min="13061" max="13061" width="10.5703125" style="2" customWidth="1"/>
    <col min="13062" max="13314" width="9.140625" style="2"/>
    <col min="13315" max="13315" width="21.28515625" style="2" customWidth="1"/>
    <col min="13316" max="13316" width="49.28515625" style="2" customWidth="1"/>
    <col min="13317" max="13317" width="10.5703125" style="2" customWidth="1"/>
    <col min="13318" max="13570" width="9.140625" style="2"/>
    <col min="13571" max="13571" width="21.28515625" style="2" customWidth="1"/>
    <col min="13572" max="13572" width="49.28515625" style="2" customWidth="1"/>
    <col min="13573" max="13573" width="10.5703125" style="2" customWidth="1"/>
    <col min="13574" max="13826" width="9.140625" style="2"/>
    <col min="13827" max="13827" width="21.28515625" style="2" customWidth="1"/>
    <col min="13828" max="13828" width="49.28515625" style="2" customWidth="1"/>
    <col min="13829" max="13829" width="10.5703125" style="2" customWidth="1"/>
    <col min="13830" max="14082" width="9.140625" style="2"/>
    <col min="14083" max="14083" width="21.28515625" style="2" customWidth="1"/>
    <col min="14084" max="14084" width="49.28515625" style="2" customWidth="1"/>
    <col min="14085" max="14085" width="10.5703125" style="2" customWidth="1"/>
    <col min="14086" max="14338" width="9.140625" style="2"/>
    <col min="14339" max="14339" width="21.28515625" style="2" customWidth="1"/>
    <col min="14340" max="14340" width="49.28515625" style="2" customWidth="1"/>
    <col min="14341" max="14341" width="10.5703125" style="2" customWidth="1"/>
    <col min="14342" max="14594" width="9.140625" style="2"/>
    <col min="14595" max="14595" width="21.28515625" style="2" customWidth="1"/>
    <col min="14596" max="14596" width="49.28515625" style="2" customWidth="1"/>
    <col min="14597" max="14597" width="10.5703125" style="2" customWidth="1"/>
    <col min="14598" max="14850" width="9.140625" style="2"/>
    <col min="14851" max="14851" width="21.28515625" style="2" customWidth="1"/>
    <col min="14852" max="14852" width="49.28515625" style="2" customWidth="1"/>
    <col min="14853" max="14853" width="10.5703125" style="2" customWidth="1"/>
    <col min="14854" max="15106" width="9.140625" style="2"/>
    <col min="15107" max="15107" width="21.28515625" style="2" customWidth="1"/>
    <col min="15108" max="15108" width="49.28515625" style="2" customWidth="1"/>
    <col min="15109" max="15109" width="10.5703125" style="2" customWidth="1"/>
    <col min="15110" max="15362" width="9.140625" style="2"/>
    <col min="15363" max="15363" width="21.28515625" style="2" customWidth="1"/>
    <col min="15364" max="15364" width="49.28515625" style="2" customWidth="1"/>
    <col min="15365" max="15365" width="10.5703125" style="2" customWidth="1"/>
    <col min="15366" max="15618" width="9.140625" style="2"/>
    <col min="15619" max="15619" width="21.28515625" style="2" customWidth="1"/>
    <col min="15620" max="15620" width="49.28515625" style="2" customWidth="1"/>
    <col min="15621" max="15621" width="10.5703125" style="2" customWidth="1"/>
    <col min="15622" max="15874" width="9.140625" style="2"/>
    <col min="15875" max="15875" width="21.28515625" style="2" customWidth="1"/>
    <col min="15876" max="15876" width="49.28515625" style="2" customWidth="1"/>
    <col min="15877" max="15877" width="10.5703125" style="2" customWidth="1"/>
    <col min="15878" max="16130" width="9.140625" style="2"/>
    <col min="16131" max="16131" width="21.28515625" style="2" customWidth="1"/>
    <col min="16132" max="16132" width="49.28515625" style="2" customWidth="1"/>
    <col min="16133" max="16133" width="10.5703125" style="2" customWidth="1"/>
    <col min="16134" max="16384" width="9.140625" style="2"/>
  </cols>
  <sheetData>
    <row r="1" spans="1:10" ht="15" customHeight="1" x14ac:dyDescent="0.25">
      <c r="B1" s="251"/>
      <c r="C1" s="290" t="s">
        <v>100</v>
      </c>
      <c r="D1" s="294"/>
      <c r="E1" s="294"/>
    </row>
    <row r="2" spans="1:10" ht="39.75" customHeight="1" x14ac:dyDescent="0.2">
      <c r="B2" s="130"/>
      <c r="C2" s="272" t="s">
        <v>137</v>
      </c>
      <c r="D2" s="273"/>
      <c r="E2" s="273"/>
    </row>
    <row r="3" spans="1:10" ht="15" x14ac:dyDescent="0.25">
      <c r="B3" s="243"/>
      <c r="C3" s="269" t="s">
        <v>366</v>
      </c>
      <c r="D3" s="293"/>
      <c r="E3" s="293"/>
    </row>
    <row r="4" spans="1:10" ht="14.25" customHeight="1" x14ac:dyDescent="0.2">
      <c r="A4" s="112"/>
      <c r="B4" s="297"/>
      <c r="C4" s="297"/>
      <c r="D4" s="297"/>
      <c r="E4" s="297"/>
    </row>
    <row r="5" spans="1:10" ht="32.25" customHeight="1" x14ac:dyDescent="0.2">
      <c r="A5" s="298" t="s">
        <v>145</v>
      </c>
      <c r="B5" s="298"/>
      <c r="C5" s="298"/>
      <c r="D5" s="298"/>
      <c r="E5" s="298"/>
    </row>
    <row r="6" spans="1:10" ht="16.5" customHeight="1" x14ac:dyDescent="0.2">
      <c r="A6" s="252"/>
      <c r="B6" s="252"/>
      <c r="C6" s="252"/>
      <c r="D6" s="252"/>
      <c r="E6" s="252"/>
    </row>
    <row r="7" spans="1:10" ht="15" x14ac:dyDescent="0.2">
      <c r="A7" s="189"/>
      <c r="B7" s="189"/>
      <c r="C7" s="189"/>
      <c r="D7" s="189"/>
      <c r="E7" s="190" t="s">
        <v>101</v>
      </c>
    </row>
    <row r="8" spans="1:10" ht="38.25" customHeight="1" x14ac:dyDescent="0.2">
      <c r="A8" s="299" t="s">
        <v>79</v>
      </c>
      <c r="B8" s="300" t="s">
        <v>125</v>
      </c>
      <c r="C8" s="302" t="s">
        <v>5</v>
      </c>
      <c r="D8" s="275"/>
      <c r="E8" s="288"/>
      <c r="J8" s="250"/>
    </row>
    <row r="9" spans="1:10" ht="40.5" customHeight="1" x14ac:dyDescent="0.2">
      <c r="A9" s="277"/>
      <c r="B9" s="301"/>
      <c r="C9" s="118" t="s">
        <v>117</v>
      </c>
      <c r="D9" s="118" t="s">
        <v>120</v>
      </c>
      <c r="E9" s="118" t="s">
        <v>142</v>
      </c>
      <c r="J9" s="250"/>
    </row>
    <row r="10" spans="1:10" ht="30" customHeight="1" x14ac:dyDescent="0.2">
      <c r="A10" s="120" t="s">
        <v>80</v>
      </c>
      <c r="B10" s="121" t="s">
        <v>109</v>
      </c>
      <c r="C10" s="163">
        <f>C20</f>
        <v>1353.3999999999996</v>
      </c>
      <c r="D10" s="163">
        <f>D20</f>
        <v>0</v>
      </c>
      <c r="E10" s="163">
        <f>E20</f>
        <v>0</v>
      </c>
      <c r="J10" s="250"/>
    </row>
    <row r="11" spans="1:10" ht="30" customHeight="1" x14ac:dyDescent="0.2">
      <c r="A11" s="120" t="s">
        <v>81</v>
      </c>
      <c r="B11" s="121" t="s">
        <v>82</v>
      </c>
      <c r="C11" s="163">
        <f>C12+C16</f>
        <v>1353.3999999999996</v>
      </c>
      <c r="D11" s="163">
        <f>D12+D16</f>
        <v>0</v>
      </c>
      <c r="E11" s="163">
        <f>E12+E16</f>
        <v>0</v>
      </c>
    </row>
    <row r="12" spans="1:10" ht="30" customHeight="1" x14ac:dyDescent="0.2">
      <c r="A12" s="120" t="s">
        <v>83</v>
      </c>
      <c r="B12" s="121" t="s">
        <v>84</v>
      </c>
      <c r="C12" s="163">
        <f t="shared" ref="C12:E14" si="0">C13</f>
        <v>-11081.7</v>
      </c>
      <c r="D12" s="163">
        <f t="shared" si="0"/>
        <v>-5441.2000000000007</v>
      </c>
      <c r="E12" s="163">
        <f t="shared" si="0"/>
        <v>-6221.9000000000005</v>
      </c>
    </row>
    <row r="13" spans="1:10" ht="30" customHeight="1" x14ac:dyDescent="0.2">
      <c r="A13" s="120" t="s">
        <v>85</v>
      </c>
      <c r="B13" s="121" t="s">
        <v>86</v>
      </c>
      <c r="C13" s="163">
        <f t="shared" si="0"/>
        <v>-11081.7</v>
      </c>
      <c r="D13" s="163">
        <f t="shared" si="0"/>
        <v>-5441.2000000000007</v>
      </c>
      <c r="E13" s="163">
        <f t="shared" si="0"/>
        <v>-6221.9000000000005</v>
      </c>
    </row>
    <row r="14" spans="1:10" ht="30" customHeight="1" x14ac:dyDescent="0.2">
      <c r="A14" s="120" t="s">
        <v>87</v>
      </c>
      <c r="B14" s="121" t="s">
        <v>88</v>
      </c>
      <c r="C14" s="163">
        <f t="shared" si="0"/>
        <v>-11081.7</v>
      </c>
      <c r="D14" s="163">
        <f t="shared" si="0"/>
        <v>-5441.2000000000007</v>
      </c>
      <c r="E14" s="163">
        <f t="shared" si="0"/>
        <v>-6221.9000000000005</v>
      </c>
    </row>
    <row r="15" spans="1:10" ht="30" customHeight="1" x14ac:dyDescent="0.2">
      <c r="A15" s="120" t="s">
        <v>89</v>
      </c>
      <c r="B15" s="121" t="s">
        <v>90</v>
      </c>
      <c r="C15" s="163">
        <f>-Доходы!K64</f>
        <v>-11081.7</v>
      </c>
      <c r="D15" s="163">
        <f>-Доходы!L64</f>
        <v>-5441.2000000000007</v>
      </c>
      <c r="E15" s="163">
        <f>-Доходы!M64</f>
        <v>-6221.9000000000005</v>
      </c>
    </row>
    <row r="16" spans="1:10" ht="30" customHeight="1" x14ac:dyDescent="0.2">
      <c r="A16" s="120" t="s">
        <v>91</v>
      </c>
      <c r="B16" s="121" t="s">
        <v>92</v>
      </c>
      <c r="C16" s="163">
        <f t="shared" ref="C16:E18" si="1">C17</f>
        <v>12435.1</v>
      </c>
      <c r="D16" s="163">
        <f t="shared" si="1"/>
        <v>5441.2000000000007</v>
      </c>
      <c r="E16" s="163">
        <f t="shared" si="1"/>
        <v>6221.9</v>
      </c>
    </row>
    <row r="17" spans="1:5" ht="30" customHeight="1" x14ac:dyDescent="0.2">
      <c r="A17" s="120" t="s">
        <v>93</v>
      </c>
      <c r="B17" s="121" t="s">
        <v>94</v>
      </c>
      <c r="C17" s="163">
        <f t="shared" si="1"/>
        <v>12435.1</v>
      </c>
      <c r="D17" s="163">
        <f t="shared" si="1"/>
        <v>5441.2000000000007</v>
      </c>
      <c r="E17" s="163">
        <f t="shared" si="1"/>
        <v>6221.9</v>
      </c>
    </row>
    <row r="18" spans="1:5" ht="30" customHeight="1" x14ac:dyDescent="0.2">
      <c r="A18" s="120" t="s">
        <v>95</v>
      </c>
      <c r="B18" s="121" t="s">
        <v>96</v>
      </c>
      <c r="C18" s="163">
        <f t="shared" si="1"/>
        <v>12435.1</v>
      </c>
      <c r="D18" s="163">
        <f t="shared" si="1"/>
        <v>5441.2000000000007</v>
      </c>
      <c r="E18" s="163">
        <f t="shared" si="1"/>
        <v>6221.9</v>
      </c>
    </row>
    <row r="19" spans="1:5" ht="30" customHeight="1" x14ac:dyDescent="0.2">
      <c r="A19" s="120" t="s">
        <v>97</v>
      </c>
      <c r="B19" s="121" t="s">
        <v>98</v>
      </c>
      <c r="C19" s="163">
        <f>'Приложение 5'!F113</f>
        <v>12435.1</v>
      </c>
      <c r="D19" s="163">
        <f>'Приложение 5'!G113</f>
        <v>5441.2000000000007</v>
      </c>
      <c r="E19" s="163">
        <f>'Приложение 5'!H113</f>
        <v>6221.9</v>
      </c>
    </row>
    <row r="20" spans="1:5" ht="30" customHeight="1" x14ac:dyDescent="0.2">
      <c r="A20" s="295" t="s">
        <v>99</v>
      </c>
      <c r="B20" s="296"/>
      <c r="C20" s="164">
        <f>C11</f>
        <v>1353.3999999999996</v>
      </c>
      <c r="D20" s="164">
        <f>D11</f>
        <v>0</v>
      </c>
      <c r="E20" s="191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8" orientation="portrait" r:id="rId1"/>
  <headerFooter alignWithMargins="0"/>
  <ignoredErrors>
    <ignoredError sqref="E2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O9" sqref="O9"/>
    </sheetView>
  </sheetViews>
  <sheetFormatPr defaultRowHeight="12.75" x14ac:dyDescent="0.2"/>
  <cols>
    <col min="1" max="1" width="3.140625" style="2" customWidth="1"/>
    <col min="2" max="2" width="38.7109375" style="2" customWidth="1"/>
    <col min="3" max="3" width="12.140625" style="2" customWidth="1"/>
    <col min="4" max="4" width="13.5703125" style="2" customWidth="1"/>
    <col min="5" max="5" width="14" style="2" customWidth="1"/>
    <col min="6" max="6" width="11.5703125" style="2" customWidth="1"/>
    <col min="7" max="7" width="11.7109375" style="2" customWidth="1"/>
    <col min="8" max="8" width="13.7109375" style="2" customWidth="1"/>
    <col min="9" max="9" width="11.85546875" style="2" customWidth="1"/>
    <col min="10" max="10" width="11" style="2" customWidth="1"/>
    <col min="11" max="11" width="14.7109375" style="2" customWidth="1"/>
    <col min="12" max="263" width="9.140625" style="2"/>
    <col min="264" max="264" width="3.140625" style="2" customWidth="1"/>
    <col min="265" max="265" width="38.7109375" style="2" customWidth="1"/>
    <col min="266" max="266" width="18.28515625" style="2" customWidth="1"/>
    <col min="267" max="267" width="20" style="2" customWidth="1"/>
    <col min="268" max="519" width="9.140625" style="2"/>
    <col min="520" max="520" width="3.140625" style="2" customWidth="1"/>
    <col min="521" max="521" width="38.7109375" style="2" customWidth="1"/>
    <col min="522" max="522" width="18.28515625" style="2" customWidth="1"/>
    <col min="523" max="523" width="20" style="2" customWidth="1"/>
    <col min="524" max="775" width="9.140625" style="2"/>
    <col min="776" max="776" width="3.140625" style="2" customWidth="1"/>
    <col min="777" max="777" width="38.7109375" style="2" customWidth="1"/>
    <col min="778" max="778" width="18.28515625" style="2" customWidth="1"/>
    <col min="779" max="779" width="20" style="2" customWidth="1"/>
    <col min="780" max="1031" width="9.140625" style="2"/>
    <col min="1032" max="1032" width="3.140625" style="2" customWidth="1"/>
    <col min="1033" max="1033" width="38.7109375" style="2" customWidth="1"/>
    <col min="1034" max="1034" width="18.28515625" style="2" customWidth="1"/>
    <col min="1035" max="1035" width="20" style="2" customWidth="1"/>
    <col min="1036" max="1287" width="9.140625" style="2"/>
    <col min="1288" max="1288" width="3.140625" style="2" customWidth="1"/>
    <col min="1289" max="1289" width="38.7109375" style="2" customWidth="1"/>
    <col min="1290" max="1290" width="18.28515625" style="2" customWidth="1"/>
    <col min="1291" max="1291" width="20" style="2" customWidth="1"/>
    <col min="1292" max="1543" width="9.140625" style="2"/>
    <col min="1544" max="1544" width="3.140625" style="2" customWidth="1"/>
    <col min="1545" max="1545" width="38.7109375" style="2" customWidth="1"/>
    <col min="1546" max="1546" width="18.28515625" style="2" customWidth="1"/>
    <col min="1547" max="1547" width="20" style="2" customWidth="1"/>
    <col min="1548" max="1799" width="9.140625" style="2"/>
    <col min="1800" max="1800" width="3.140625" style="2" customWidth="1"/>
    <col min="1801" max="1801" width="38.7109375" style="2" customWidth="1"/>
    <col min="1802" max="1802" width="18.28515625" style="2" customWidth="1"/>
    <col min="1803" max="1803" width="20" style="2" customWidth="1"/>
    <col min="1804" max="2055" width="9.140625" style="2"/>
    <col min="2056" max="2056" width="3.140625" style="2" customWidth="1"/>
    <col min="2057" max="2057" width="38.7109375" style="2" customWidth="1"/>
    <col min="2058" max="2058" width="18.28515625" style="2" customWidth="1"/>
    <col min="2059" max="2059" width="20" style="2" customWidth="1"/>
    <col min="2060" max="2311" width="9.140625" style="2"/>
    <col min="2312" max="2312" width="3.140625" style="2" customWidth="1"/>
    <col min="2313" max="2313" width="38.7109375" style="2" customWidth="1"/>
    <col min="2314" max="2314" width="18.28515625" style="2" customWidth="1"/>
    <col min="2315" max="2315" width="20" style="2" customWidth="1"/>
    <col min="2316" max="2567" width="9.140625" style="2"/>
    <col min="2568" max="2568" width="3.140625" style="2" customWidth="1"/>
    <col min="2569" max="2569" width="38.7109375" style="2" customWidth="1"/>
    <col min="2570" max="2570" width="18.28515625" style="2" customWidth="1"/>
    <col min="2571" max="2571" width="20" style="2" customWidth="1"/>
    <col min="2572" max="2823" width="9.140625" style="2"/>
    <col min="2824" max="2824" width="3.140625" style="2" customWidth="1"/>
    <col min="2825" max="2825" width="38.7109375" style="2" customWidth="1"/>
    <col min="2826" max="2826" width="18.28515625" style="2" customWidth="1"/>
    <col min="2827" max="2827" width="20" style="2" customWidth="1"/>
    <col min="2828" max="3079" width="9.140625" style="2"/>
    <col min="3080" max="3080" width="3.140625" style="2" customWidth="1"/>
    <col min="3081" max="3081" width="38.7109375" style="2" customWidth="1"/>
    <col min="3082" max="3082" width="18.28515625" style="2" customWidth="1"/>
    <col min="3083" max="3083" width="20" style="2" customWidth="1"/>
    <col min="3084" max="3335" width="9.140625" style="2"/>
    <col min="3336" max="3336" width="3.140625" style="2" customWidth="1"/>
    <col min="3337" max="3337" width="38.7109375" style="2" customWidth="1"/>
    <col min="3338" max="3338" width="18.28515625" style="2" customWidth="1"/>
    <col min="3339" max="3339" width="20" style="2" customWidth="1"/>
    <col min="3340" max="3591" width="9.140625" style="2"/>
    <col min="3592" max="3592" width="3.140625" style="2" customWidth="1"/>
    <col min="3593" max="3593" width="38.7109375" style="2" customWidth="1"/>
    <col min="3594" max="3594" width="18.28515625" style="2" customWidth="1"/>
    <col min="3595" max="3595" width="20" style="2" customWidth="1"/>
    <col min="3596" max="3847" width="9.140625" style="2"/>
    <col min="3848" max="3848" width="3.140625" style="2" customWidth="1"/>
    <col min="3849" max="3849" width="38.7109375" style="2" customWidth="1"/>
    <col min="3850" max="3850" width="18.28515625" style="2" customWidth="1"/>
    <col min="3851" max="3851" width="20" style="2" customWidth="1"/>
    <col min="3852" max="4103" width="9.140625" style="2"/>
    <col min="4104" max="4104" width="3.140625" style="2" customWidth="1"/>
    <col min="4105" max="4105" width="38.7109375" style="2" customWidth="1"/>
    <col min="4106" max="4106" width="18.28515625" style="2" customWidth="1"/>
    <col min="4107" max="4107" width="20" style="2" customWidth="1"/>
    <col min="4108" max="4359" width="9.140625" style="2"/>
    <col min="4360" max="4360" width="3.140625" style="2" customWidth="1"/>
    <col min="4361" max="4361" width="38.7109375" style="2" customWidth="1"/>
    <col min="4362" max="4362" width="18.28515625" style="2" customWidth="1"/>
    <col min="4363" max="4363" width="20" style="2" customWidth="1"/>
    <col min="4364" max="4615" width="9.140625" style="2"/>
    <col min="4616" max="4616" width="3.140625" style="2" customWidth="1"/>
    <col min="4617" max="4617" width="38.7109375" style="2" customWidth="1"/>
    <col min="4618" max="4618" width="18.28515625" style="2" customWidth="1"/>
    <col min="4619" max="4619" width="20" style="2" customWidth="1"/>
    <col min="4620" max="4871" width="9.140625" style="2"/>
    <col min="4872" max="4872" width="3.140625" style="2" customWidth="1"/>
    <col min="4873" max="4873" width="38.7109375" style="2" customWidth="1"/>
    <col min="4874" max="4874" width="18.28515625" style="2" customWidth="1"/>
    <col min="4875" max="4875" width="20" style="2" customWidth="1"/>
    <col min="4876" max="5127" width="9.140625" style="2"/>
    <col min="5128" max="5128" width="3.140625" style="2" customWidth="1"/>
    <col min="5129" max="5129" width="38.7109375" style="2" customWidth="1"/>
    <col min="5130" max="5130" width="18.28515625" style="2" customWidth="1"/>
    <col min="5131" max="5131" width="20" style="2" customWidth="1"/>
    <col min="5132" max="5383" width="9.140625" style="2"/>
    <col min="5384" max="5384" width="3.140625" style="2" customWidth="1"/>
    <col min="5385" max="5385" width="38.7109375" style="2" customWidth="1"/>
    <col min="5386" max="5386" width="18.28515625" style="2" customWidth="1"/>
    <col min="5387" max="5387" width="20" style="2" customWidth="1"/>
    <col min="5388" max="5639" width="9.140625" style="2"/>
    <col min="5640" max="5640" width="3.140625" style="2" customWidth="1"/>
    <col min="5641" max="5641" width="38.7109375" style="2" customWidth="1"/>
    <col min="5642" max="5642" width="18.28515625" style="2" customWidth="1"/>
    <col min="5643" max="5643" width="20" style="2" customWidth="1"/>
    <col min="5644" max="5895" width="9.140625" style="2"/>
    <col min="5896" max="5896" width="3.140625" style="2" customWidth="1"/>
    <col min="5897" max="5897" width="38.7109375" style="2" customWidth="1"/>
    <col min="5898" max="5898" width="18.28515625" style="2" customWidth="1"/>
    <col min="5899" max="5899" width="20" style="2" customWidth="1"/>
    <col min="5900" max="6151" width="9.140625" style="2"/>
    <col min="6152" max="6152" width="3.140625" style="2" customWidth="1"/>
    <col min="6153" max="6153" width="38.7109375" style="2" customWidth="1"/>
    <col min="6154" max="6154" width="18.28515625" style="2" customWidth="1"/>
    <col min="6155" max="6155" width="20" style="2" customWidth="1"/>
    <col min="6156" max="6407" width="9.140625" style="2"/>
    <col min="6408" max="6408" width="3.140625" style="2" customWidth="1"/>
    <col min="6409" max="6409" width="38.7109375" style="2" customWidth="1"/>
    <col min="6410" max="6410" width="18.28515625" style="2" customWidth="1"/>
    <col min="6411" max="6411" width="20" style="2" customWidth="1"/>
    <col min="6412" max="6663" width="9.140625" style="2"/>
    <col min="6664" max="6664" width="3.140625" style="2" customWidth="1"/>
    <col min="6665" max="6665" width="38.7109375" style="2" customWidth="1"/>
    <col min="6666" max="6666" width="18.28515625" style="2" customWidth="1"/>
    <col min="6667" max="6667" width="20" style="2" customWidth="1"/>
    <col min="6668" max="6919" width="9.140625" style="2"/>
    <col min="6920" max="6920" width="3.140625" style="2" customWidth="1"/>
    <col min="6921" max="6921" width="38.7109375" style="2" customWidth="1"/>
    <col min="6922" max="6922" width="18.28515625" style="2" customWidth="1"/>
    <col min="6923" max="6923" width="20" style="2" customWidth="1"/>
    <col min="6924" max="7175" width="9.140625" style="2"/>
    <col min="7176" max="7176" width="3.140625" style="2" customWidth="1"/>
    <col min="7177" max="7177" width="38.7109375" style="2" customWidth="1"/>
    <col min="7178" max="7178" width="18.28515625" style="2" customWidth="1"/>
    <col min="7179" max="7179" width="20" style="2" customWidth="1"/>
    <col min="7180" max="7431" width="9.140625" style="2"/>
    <col min="7432" max="7432" width="3.140625" style="2" customWidth="1"/>
    <col min="7433" max="7433" width="38.7109375" style="2" customWidth="1"/>
    <col min="7434" max="7434" width="18.28515625" style="2" customWidth="1"/>
    <col min="7435" max="7435" width="20" style="2" customWidth="1"/>
    <col min="7436" max="7687" width="9.140625" style="2"/>
    <col min="7688" max="7688" width="3.140625" style="2" customWidth="1"/>
    <col min="7689" max="7689" width="38.7109375" style="2" customWidth="1"/>
    <col min="7690" max="7690" width="18.28515625" style="2" customWidth="1"/>
    <col min="7691" max="7691" width="20" style="2" customWidth="1"/>
    <col min="7692" max="7943" width="9.140625" style="2"/>
    <col min="7944" max="7944" width="3.140625" style="2" customWidth="1"/>
    <col min="7945" max="7945" width="38.7109375" style="2" customWidth="1"/>
    <col min="7946" max="7946" width="18.28515625" style="2" customWidth="1"/>
    <col min="7947" max="7947" width="20" style="2" customWidth="1"/>
    <col min="7948" max="8199" width="9.140625" style="2"/>
    <col min="8200" max="8200" width="3.140625" style="2" customWidth="1"/>
    <col min="8201" max="8201" width="38.7109375" style="2" customWidth="1"/>
    <col min="8202" max="8202" width="18.28515625" style="2" customWidth="1"/>
    <col min="8203" max="8203" width="20" style="2" customWidth="1"/>
    <col min="8204" max="8455" width="9.140625" style="2"/>
    <col min="8456" max="8456" width="3.140625" style="2" customWidth="1"/>
    <col min="8457" max="8457" width="38.7109375" style="2" customWidth="1"/>
    <col min="8458" max="8458" width="18.28515625" style="2" customWidth="1"/>
    <col min="8459" max="8459" width="20" style="2" customWidth="1"/>
    <col min="8460" max="8711" width="9.140625" style="2"/>
    <col min="8712" max="8712" width="3.140625" style="2" customWidth="1"/>
    <col min="8713" max="8713" width="38.7109375" style="2" customWidth="1"/>
    <col min="8714" max="8714" width="18.28515625" style="2" customWidth="1"/>
    <col min="8715" max="8715" width="20" style="2" customWidth="1"/>
    <col min="8716" max="8967" width="9.140625" style="2"/>
    <col min="8968" max="8968" width="3.140625" style="2" customWidth="1"/>
    <col min="8969" max="8969" width="38.7109375" style="2" customWidth="1"/>
    <col min="8970" max="8970" width="18.28515625" style="2" customWidth="1"/>
    <col min="8971" max="8971" width="20" style="2" customWidth="1"/>
    <col min="8972" max="9223" width="9.140625" style="2"/>
    <col min="9224" max="9224" width="3.140625" style="2" customWidth="1"/>
    <col min="9225" max="9225" width="38.7109375" style="2" customWidth="1"/>
    <col min="9226" max="9226" width="18.28515625" style="2" customWidth="1"/>
    <col min="9227" max="9227" width="20" style="2" customWidth="1"/>
    <col min="9228" max="9479" width="9.140625" style="2"/>
    <col min="9480" max="9480" width="3.140625" style="2" customWidth="1"/>
    <col min="9481" max="9481" width="38.7109375" style="2" customWidth="1"/>
    <col min="9482" max="9482" width="18.28515625" style="2" customWidth="1"/>
    <col min="9483" max="9483" width="20" style="2" customWidth="1"/>
    <col min="9484" max="9735" width="9.140625" style="2"/>
    <col min="9736" max="9736" width="3.140625" style="2" customWidth="1"/>
    <col min="9737" max="9737" width="38.7109375" style="2" customWidth="1"/>
    <col min="9738" max="9738" width="18.28515625" style="2" customWidth="1"/>
    <col min="9739" max="9739" width="20" style="2" customWidth="1"/>
    <col min="9740" max="9991" width="9.140625" style="2"/>
    <col min="9992" max="9992" width="3.140625" style="2" customWidth="1"/>
    <col min="9993" max="9993" width="38.7109375" style="2" customWidth="1"/>
    <col min="9994" max="9994" width="18.28515625" style="2" customWidth="1"/>
    <col min="9995" max="9995" width="20" style="2" customWidth="1"/>
    <col min="9996" max="10247" width="9.140625" style="2"/>
    <col min="10248" max="10248" width="3.140625" style="2" customWidth="1"/>
    <col min="10249" max="10249" width="38.7109375" style="2" customWidth="1"/>
    <col min="10250" max="10250" width="18.28515625" style="2" customWidth="1"/>
    <col min="10251" max="10251" width="20" style="2" customWidth="1"/>
    <col min="10252" max="10503" width="9.140625" style="2"/>
    <col min="10504" max="10504" width="3.140625" style="2" customWidth="1"/>
    <col min="10505" max="10505" width="38.7109375" style="2" customWidth="1"/>
    <col min="10506" max="10506" width="18.28515625" style="2" customWidth="1"/>
    <col min="10507" max="10507" width="20" style="2" customWidth="1"/>
    <col min="10508" max="10759" width="9.140625" style="2"/>
    <col min="10760" max="10760" width="3.140625" style="2" customWidth="1"/>
    <col min="10761" max="10761" width="38.7109375" style="2" customWidth="1"/>
    <col min="10762" max="10762" width="18.28515625" style="2" customWidth="1"/>
    <col min="10763" max="10763" width="20" style="2" customWidth="1"/>
    <col min="10764" max="11015" width="9.140625" style="2"/>
    <col min="11016" max="11016" width="3.140625" style="2" customWidth="1"/>
    <col min="11017" max="11017" width="38.7109375" style="2" customWidth="1"/>
    <col min="11018" max="11018" width="18.28515625" style="2" customWidth="1"/>
    <col min="11019" max="11019" width="20" style="2" customWidth="1"/>
    <col min="11020" max="11271" width="9.140625" style="2"/>
    <col min="11272" max="11272" width="3.140625" style="2" customWidth="1"/>
    <col min="11273" max="11273" width="38.7109375" style="2" customWidth="1"/>
    <col min="11274" max="11274" width="18.28515625" style="2" customWidth="1"/>
    <col min="11275" max="11275" width="20" style="2" customWidth="1"/>
    <col min="11276" max="11527" width="9.140625" style="2"/>
    <col min="11528" max="11528" width="3.140625" style="2" customWidth="1"/>
    <col min="11529" max="11529" width="38.7109375" style="2" customWidth="1"/>
    <col min="11530" max="11530" width="18.28515625" style="2" customWidth="1"/>
    <col min="11531" max="11531" width="20" style="2" customWidth="1"/>
    <col min="11532" max="11783" width="9.140625" style="2"/>
    <col min="11784" max="11784" width="3.140625" style="2" customWidth="1"/>
    <col min="11785" max="11785" width="38.7109375" style="2" customWidth="1"/>
    <col min="11786" max="11786" width="18.28515625" style="2" customWidth="1"/>
    <col min="11787" max="11787" width="20" style="2" customWidth="1"/>
    <col min="11788" max="12039" width="9.140625" style="2"/>
    <col min="12040" max="12040" width="3.140625" style="2" customWidth="1"/>
    <col min="12041" max="12041" width="38.7109375" style="2" customWidth="1"/>
    <col min="12042" max="12042" width="18.28515625" style="2" customWidth="1"/>
    <col min="12043" max="12043" width="20" style="2" customWidth="1"/>
    <col min="12044" max="12295" width="9.140625" style="2"/>
    <col min="12296" max="12296" width="3.140625" style="2" customWidth="1"/>
    <col min="12297" max="12297" width="38.7109375" style="2" customWidth="1"/>
    <col min="12298" max="12298" width="18.28515625" style="2" customWidth="1"/>
    <col min="12299" max="12299" width="20" style="2" customWidth="1"/>
    <col min="12300" max="12551" width="9.140625" style="2"/>
    <col min="12552" max="12552" width="3.140625" style="2" customWidth="1"/>
    <col min="12553" max="12553" width="38.7109375" style="2" customWidth="1"/>
    <col min="12554" max="12554" width="18.28515625" style="2" customWidth="1"/>
    <col min="12555" max="12555" width="20" style="2" customWidth="1"/>
    <col min="12556" max="12807" width="9.140625" style="2"/>
    <col min="12808" max="12808" width="3.140625" style="2" customWidth="1"/>
    <col min="12809" max="12809" width="38.7109375" style="2" customWidth="1"/>
    <col min="12810" max="12810" width="18.28515625" style="2" customWidth="1"/>
    <col min="12811" max="12811" width="20" style="2" customWidth="1"/>
    <col min="12812" max="13063" width="9.140625" style="2"/>
    <col min="13064" max="13064" width="3.140625" style="2" customWidth="1"/>
    <col min="13065" max="13065" width="38.7109375" style="2" customWidth="1"/>
    <col min="13066" max="13066" width="18.28515625" style="2" customWidth="1"/>
    <col min="13067" max="13067" width="20" style="2" customWidth="1"/>
    <col min="13068" max="13319" width="9.140625" style="2"/>
    <col min="13320" max="13320" width="3.140625" style="2" customWidth="1"/>
    <col min="13321" max="13321" width="38.7109375" style="2" customWidth="1"/>
    <col min="13322" max="13322" width="18.28515625" style="2" customWidth="1"/>
    <col min="13323" max="13323" width="20" style="2" customWidth="1"/>
    <col min="13324" max="13575" width="9.140625" style="2"/>
    <col min="13576" max="13576" width="3.140625" style="2" customWidth="1"/>
    <col min="13577" max="13577" width="38.7109375" style="2" customWidth="1"/>
    <col min="13578" max="13578" width="18.28515625" style="2" customWidth="1"/>
    <col min="13579" max="13579" width="20" style="2" customWidth="1"/>
    <col min="13580" max="13831" width="9.140625" style="2"/>
    <col min="13832" max="13832" width="3.140625" style="2" customWidth="1"/>
    <col min="13833" max="13833" width="38.7109375" style="2" customWidth="1"/>
    <col min="13834" max="13834" width="18.28515625" style="2" customWidth="1"/>
    <col min="13835" max="13835" width="20" style="2" customWidth="1"/>
    <col min="13836" max="14087" width="9.140625" style="2"/>
    <col min="14088" max="14088" width="3.140625" style="2" customWidth="1"/>
    <col min="14089" max="14089" width="38.7109375" style="2" customWidth="1"/>
    <col min="14090" max="14090" width="18.28515625" style="2" customWidth="1"/>
    <col min="14091" max="14091" width="20" style="2" customWidth="1"/>
    <col min="14092" max="14343" width="9.140625" style="2"/>
    <col min="14344" max="14344" width="3.140625" style="2" customWidth="1"/>
    <col min="14345" max="14345" width="38.7109375" style="2" customWidth="1"/>
    <col min="14346" max="14346" width="18.28515625" style="2" customWidth="1"/>
    <col min="14347" max="14347" width="20" style="2" customWidth="1"/>
    <col min="14348" max="14599" width="9.140625" style="2"/>
    <col min="14600" max="14600" width="3.140625" style="2" customWidth="1"/>
    <col min="14601" max="14601" width="38.7109375" style="2" customWidth="1"/>
    <col min="14602" max="14602" width="18.28515625" style="2" customWidth="1"/>
    <col min="14603" max="14603" width="20" style="2" customWidth="1"/>
    <col min="14604" max="14855" width="9.140625" style="2"/>
    <col min="14856" max="14856" width="3.140625" style="2" customWidth="1"/>
    <col min="14857" max="14857" width="38.7109375" style="2" customWidth="1"/>
    <col min="14858" max="14858" width="18.28515625" style="2" customWidth="1"/>
    <col min="14859" max="14859" width="20" style="2" customWidth="1"/>
    <col min="14860" max="15111" width="9.140625" style="2"/>
    <col min="15112" max="15112" width="3.140625" style="2" customWidth="1"/>
    <col min="15113" max="15113" width="38.7109375" style="2" customWidth="1"/>
    <col min="15114" max="15114" width="18.28515625" style="2" customWidth="1"/>
    <col min="15115" max="15115" width="20" style="2" customWidth="1"/>
    <col min="15116" max="15367" width="9.140625" style="2"/>
    <col min="15368" max="15368" width="3.140625" style="2" customWidth="1"/>
    <col min="15369" max="15369" width="38.7109375" style="2" customWidth="1"/>
    <col min="15370" max="15370" width="18.28515625" style="2" customWidth="1"/>
    <col min="15371" max="15371" width="20" style="2" customWidth="1"/>
    <col min="15372" max="15623" width="9.140625" style="2"/>
    <col min="15624" max="15624" width="3.140625" style="2" customWidth="1"/>
    <col min="15625" max="15625" width="38.7109375" style="2" customWidth="1"/>
    <col min="15626" max="15626" width="18.28515625" style="2" customWidth="1"/>
    <col min="15627" max="15627" width="20" style="2" customWidth="1"/>
    <col min="15628" max="15879" width="9.140625" style="2"/>
    <col min="15880" max="15880" width="3.140625" style="2" customWidth="1"/>
    <col min="15881" max="15881" width="38.7109375" style="2" customWidth="1"/>
    <col min="15882" max="15882" width="18.28515625" style="2" customWidth="1"/>
    <col min="15883" max="15883" width="20" style="2" customWidth="1"/>
    <col min="15884" max="16135" width="9.140625" style="2"/>
    <col min="16136" max="16136" width="3.140625" style="2" customWidth="1"/>
    <col min="16137" max="16137" width="38.7109375" style="2" customWidth="1"/>
    <col min="16138" max="16138" width="18.28515625" style="2" customWidth="1"/>
    <col min="16139" max="16139" width="20" style="2" customWidth="1"/>
    <col min="16140" max="16384" width="9.140625" style="2"/>
  </cols>
  <sheetData>
    <row r="1" spans="1:11" x14ac:dyDescent="0.2">
      <c r="K1" s="192" t="s">
        <v>119</v>
      </c>
    </row>
    <row r="2" spans="1:11" ht="39" customHeight="1" x14ac:dyDescent="0.2">
      <c r="A2" s="113"/>
      <c r="B2" s="113"/>
      <c r="C2" s="113"/>
      <c r="D2" s="113"/>
      <c r="E2" s="113"/>
      <c r="F2" s="113"/>
      <c r="G2" s="113"/>
      <c r="H2" s="113"/>
      <c r="I2" s="272" t="s">
        <v>132</v>
      </c>
      <c r="J2" s="273"/>
      <c r="K2" s="273"/>
    </row>
    <row r="3" spans="1:11" ht="18" customHeight="1" x14ac:dyDescent="0.2">
      <c r="A3" s="113"/>
      <c r="B3" s="113"/>
      <c r="C3" s="113"/>
      <c r="D3" s="113"/>
      <c r="E3" s="113"/>
      <c r="F3" s="113"/>
      <c r="G3" s="113"/>
      <c r="H3" s="113"/>
      <c r="I3" s="179"/>
      <c r="J3" s="297" t="s">
        <v>148</v>
      </c>
      <c r="K3" s="308"/>
    </row>
    <row r="4" spans="1:11" ht="18" customHeight="1" x14ac:dyDescent="0.2">
      <c r="A4" s="113"/>
      <c r="B4" s="113"/>
      <c r="C4" s="113"/>
      <c r="D4" s="113"/>
      <c r="E4" s="113"/>
      <c r="F4" s="113"/>
      <c r="G4" s="113"/>
      <c r="H4" s="113"/>
      <c r="I4" s="179"/>
      <c r="J4" s="179"/>
      <c r="K4" s="179"/>
    </row>
    <row r="5" spans="1:11" ht="33.75" customHeight="1" x14ac:dyDescent="0.2">
      <c r="A5" s="303" t="s">
        <v>146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ht="15.75" customHeight="1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77" t="s">
        <v>72</v>
      </c>
    </row>
    <row r="7" spans="1:11" ht="42" customHeight="1" x14ac:dyDescent="0.2">
      <c r="A7" s="304" t="s">
        <v>126</v>
      </c>
      <c r="B7" s="304"/>
      <c r="C7" s="305" t="s">
        <v>117</v>
      </c>
      <c r="D7" s="306"/>
      <c r="E7" s="307"/>
      <c r="F7" s="305" t="s">
        <v>120</v>
      </c>
      <c r="G7" s="306"/>
      <c r="H7" s="288"/>
      <c r="I7" s="305" t="s">
        <v>142</v>
      </c>
      <c r="J7" s="306"/>
      <c r="K7" s="288"/>
    </row>
    <row r="8" spans="1:11" ht="42" customHeight="1" x14ac:dyDescent="0.2">
      <c r="A8" s="304"/>
      <c r="B8" s="304"/>
      <c r="C8" s="193" t="s">
        <v>102</v>
      </c>
      <c r="D8" s="193" t="s">
        <v>128</v>
      </c>
      <c r="E8" s="193" t="s">
        <v>103</v>
      </c>
      <c r="F8" s="193" t="s">
        <v>102</v>
      </c>
      <c r="G8" s="193" t="s">
        <v>128</v>
      </c>
      <c r="H8" s="193" t="s">
        <v>103</v>
      </c>
      <c r="I8" s="193" t="s">
        <v>102</v>
      </c>
      <c r="J8" s="193" t="s">
        <v>128</v>
      </c>
      <c r="K8" s="193" t="s">
        <v>103</v>
      </c>
    </row>
    <row r="9" spans="1:11" ht="21.75" customHeight="1" x14ac:dyDescent="0.2">
      <c r="A9" s="304"/>
      <c r="B9" s="304"/>
      <c r="C9" s="194">
        <f>C10+C11</f>
        <v>0</v>
      </c>
      <c r="D9" s="194" t="s">
        <v>127</v>
      </c>
      <c r="E9" s="194">
        <f>E10+E11</f>
        <v>0</v>
      </c>
      <c r="F9" s="194">
        <f>F10+F11</f>
        <v>0</v>
      </c>
      <c r="G9" s="194" t="s">
        <v>127</v>
      </c>
      <c r="H9" s="194">
        <f>H10+H11</f>
        <v>0</v>
      </c>
      <c r="I9" s="194">
        <f>I10+I11</f>
        <v>0</v>
      </c>
      <c r="J9" s="194" t="s">
        <v>127</v>
      </c>
      <c r="K9" s="195">
        <f>K10+K11</f>
        <v>0</v>
      </c>
    </row>
    <row r="10" spans="1:11" ht="33" customHeight="1" x14ac:dyDescent="0.2">
      <c r="A10" s="193">
        <v>1</v>
      </c>
      <c r="B10" s="196" t="s">
        <v>104</v>
      </c>
      <c r="C10" s="197">
        <v>0</v>
      </c>
      <c r="D10" s="197" t="s">
        <v>127</v>
      </c>
      <c r="E10" s="197">
        <v>0</v>
      </c>
      <c r="F10" s="197">
        <v>0</v>
      </c>
      <c r="G10" s="197" t="s">
        <v>127</v>
      </c>
      <c r="H10" s="197">
        <v>0</v>
      </c>
      <c r="I10" s="197">
        <v>0</v>
      </c>
      <c r="J10" s="197" t="s">
        <v>127</v>
      </c>
      <c r="K10" s="197">
        <v>0</v>
      </c>
    </row>
    <row r="11" spans="1:11" ht="30" customHeight="1" x14ac:dyDescent="0.2">
      <c r="A11" s="193">
        <v>2</v>
      </c>
      <c r="B11" s="196" t="s">
        <v>105</v>
      </c>
      <c r="C11" s="197">
        <v>0</v>
      </c>
      <c r="D11" s="197" t="s">
        <v>127</v>
      </c>
      <c r="E11" s="197">
        <v>0</v>
      </c>
      <c r="F11" s="197">
        <v>0</v>
      </c>
      <c r="G11" s="197" t="s">
        <v>127</v>
      </c>
      <c r="H11" s="197">
        <v>0</v>
      </c>
      <c r="I11" s="197">
        <v>0</v>
      </c>
      <c r="J11" s="197" t="s">
        <v>127</v>
      </c>
      <c r="K11" s="197">
        <v>0</v>
      </c>
    </row>
    <row r="12" spans="1:11" ht="31.5" customHeight="1" x14ac:dyDescent="0.2">
      <c r="A12" s="167"/>
      <c r="B12" s="167"/>
      <c r="C12" s="167"/>
      <c r="D12" s="167"/>
      <c r="E12" s="167"/>
      <c r="F12" s="167"/>
      <c r="G12" s="167"/>
      <c r="H12" s="167"/>
      <c r="I12" s="166"/>
      <c r="J12" s="166"/>
      <c r="K12" s="167"/>
    </row>
    <row r="13" spans="1:11" x14ac:dyDescent="0.2">
      <c r="A13" s="167"/>
      <c r="B13" s="167"/>
      <c r="C13" s="167"/>
      <c r="D13" s="167"/>
      <c r="E13" s="167"/>
      <c r="F13" s="167"/>
      <c r="G13" s="167"/>
      <c r="H13" s="167"/>
      <c r="I13" s="166"/>
      <c r="J13" s="166"/>
      <c r="K13" s="167"/>
    </row>
    <row r="14" spans="1:11" ht="15.75" x14ac:dyDescent="0.25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</sheetData>
  <mergeCells count="7">
    <mergeCell ref="I2:K2"/>
    <mergeCell ref="A5:K5"/>
    <mergeCell ref="A7:B9"/>
    <mergeCell ref="C7:E7"/>
    <mergeCell ref="F7:H7"/>
    <mergeCell ref="I7:K7"/>
    <mergeCell ref="J3:K3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H7" sqref="H7:I8"/>
    </sheetView>
  </sheetViews>
  <sheetFormatPr defaultRowHeight="12.75" x14ac:dyDescent="0.2"/>
  <cols>
    <col min="1" max="1" width="5.42578125" style="2" customWidth="1"/>
    <col min="2" max="2" width="20.140625" style="2" customWidth="1"/>
    <col min="3" max="3" width="10.7109375" style="2" customWidth="1"/>
    <col min="4" max="4" width="12.5703125" style="2" customWidth="1"/>
    <col min="5" max="5" width="15.42578125" style="2" customWidth="1"/>
    <col min="6" max="6" width="14.42578125" style="2" customWidth="1"/>
    <col min="7" max="7" width="15.42578125" style="2" customWidth="1"/>
    <col min="8" max="8" width="18.5703125" style="2" customWidth="1"/>
    <col min="9" max="9" width="14.5703125" style="2" customWidth="1"/>
    <col min="10" max="258" width="9.140625" style="2"/>
    <col min="259" max="259" width="3.140625" style="2" customWidth="1"/>
    <col min="260" max="260" width="38.7109375" style="2" customWidth="1"/>
    <col min="261" max="261" width="18.28515625" style="2" customWidth="1"/>
    <col min="262" max="262" width="20" style="2" customWidth="1"/>
    <col min="263" max="514" width="9.140625" style="2"/>
    <col min="515" max="515" width="3.140625" style="2" customWidth="1"/>
    <col min="516" max="516" width="38.7109375" style="2" customWidth="1"/>
    <col min="517" max="517" width="18.28515625" style="2" customWidth="1"/>
    <col min="518" max="518" width="20" style="2" customWidth="1"/>
    <col min="519" max="770" width="9.140625" style="2"/>
    <col min="771" max="771" width="3.140625" style="2" customWidth="1"/>
    <col min="772" max="772" width="38.7109375" style="2" customWidth="1"/>
    <col min="773" max="773" width="18.28515625" style="2" customWidth="1"/>
    <col min="774" max="774" width="20" style="2" customWidth="1"/>
    <col min="775" max="1026" width="9.140625" style="2"/>
    <col min="1027" max="1027" width="3.140625" style="2" customWidth="1"/>
    <col min="1028" max="1028" width="38.7109375" style="2" customWidth="1"/>
    <col min="1029" max="1029" width="18.28515625" style="2" customWidth="1"/>
    <col min="1030" max="1030" width="20" style="2" customWidth="1"/>
    <col min="1031" max="1282" width="9.140625" style="2"/>
    <col min="1283" max="1283" width="3.140625" style="2" customWidth="1"/>
    <col min="1284" max="1284" width="38.7109375" style="2" customWidth="1"/>
    <col min="1285" max="1285" width="18.28515625" style="2" customWidth="1"/>
    <col min="1286" max="1286" width="20" style="2" customWidth="1"/>
    <col min="1287" max="1538" width="9.140625" style="2"/>
    <col min="1539" max="1539" width="3.140625" style="2" customWidth="1"/>
    <col min="1540" max="1540" width="38.7109375" style="2" customWidth="1"/>
    <col min="1541" max="1541" width="18.28515625" style="2" customWidth="1"/>
    <col min="1542" max="1542" width="20" style="2" customWidth="1"/>
    <col min="1543" max="1794" width="9.140625" style="2"/>
    <col min="1795" max="1795" width="3.140625" style="2" customWidth="1"/>
    <col min="1796" max="1796" width="38.7109375" style="2" customWidth="1"/>
    <col min="1797" max="1797" width="18.28515625" style="2" customWidth="1"/>
    <col min="1798" max="1798" width="20" style="2" customWidth="1"/>
    <col min="1799" max="2050" width="9.140625" style="2"/>
    <col min="2051" max="2051" width="3.140625" style="2" customWidth="1"/>
    <col min="2052" max="2052" width="38.7109375" style="2" customWidth="1"/>
    <col min="2053" max="2053" width="18.28515625" style="2" customWidth="1"/>
    <col min="2054" max="2054" width="20" style="2" customWidth="1"/>
    <col min="2055" max="2306" width="9.140625" style="2"/>
    <col min="2307" max="2307" width="3.140625" style="2" customWidth="1"/>
    <col min="2308" max="2308" width="38.7109375" style="2" customWidth="1"/>
    <col min="2309" max="2309" width="18.28515625" style="2" customWidth="1"/>
    <col min="2310" max="2310" width="20" style="2" customWidth="1"/>
    <col min="2311" max="2562" width="9.140625" style="2"/>
    <col min="2563" max="2563" width="3.140625" style="2" customWidth="1"/>
    <col min="2564" max="2564" width="38.7109375" style="2" customWidth="1"/>
    <col min="2565" max="2565" width="18.28515625" style="2" customWidth="1"/>
    <col min="2566" max="2566" width="20" style="2" customWidth="1"/>
    <col min="2567" max="2818" width="9.140625" style="2"/>
    <col min="2819" max="2819" width="3.140625" style="2" customWidth="1"/>
    <col min="2820" max="2820" width="38.7109375" style="2" customWidth="1"/>
    <col min="2821" max="2821" width="18.28515625" style="2" customWidth="1"/>
    <col min="2822" max="2822" width="20" style="2" customWidth="1"/>
    <col min="2823" max="3074" width="9.140625" style="2"/>
    <col min="3075" max="3075" width="3.140625" style="2" customWidth="1"/>
    <col min="3076" max="3076" width="38.7109375" style="2" customWidth="1"/>
    <col min="3077" max="3077" width="18.28515625" style="2" customWidth="1"/>
    <col min="3078" max="3078" width="20" style="2" customWidth="1"/>
    <col min="3079" max="3330" width="9.140625" style="2"/>
    <col min="3331" max="3331" width="3.140625" style="2" customWidth="1"/>
    <col min="3332" max="3332" width="38.7109375" style="2" customWidth="1"/>
    <col min="3333" max="3333" width="18.28515625" style="2" customWidth="1"/>
    <col min="3334" max="3334" width="20" style="2" customWidth="1"/>
    <col min="3335" max="3586" width="9.140625" style="2"/>
    <col min="3587" max="3587" width="3.140625" style="2" customWidth="1"/>
    <col min="3588" max="3588" width="38.7109375" style="2" customWidth="1"/>
    <col min="3589" max="3589" width="18.28515625" style="2" customWidth="1"/>
    <col min="3590" max="3590" width="20" style="2" customWidth="1"/>
    <col min="3591" max="3842" width="9.140625" style="2"/>
    <col min="3843" max="3843" width="3.140625" style="2" customWidth="1"/>
    <col min="3844" max="3844" width="38.7109375" style="2" customWidth="1"/>
    <col min="3845" max="3845" width="18.28515625" style="2" customWidth="1"/>
    <col min="3846" max="3846" width="20" style="2" customWidth="1"/>
    <col min="3847" max="4098" width="9.140625" style="2"/>
    <col min="4099" max="4099" width="3.140625" style="2" customWidth="1"/>
    <col min="4100" max="4100" width="38.7109375" style="2" customWidth="1"/>
    <col min="4101" max="4101" width="18.28515625" style="2" customWidth="1"/>
    <col min="4102" max="4102" width="20" style="2" customWidth="1"/>
    <col min="4103" max="4354" width="9.140625" style="2"/>
    <col min="4355" max="4355" width="3.140625" style="2" customWidth="1"/>
    <col min="4356" max="4356" width="38.7109375" style="2" customWidth="1"/>
    <col min="4357" max="4357" width="18.28515625" style="2" customWidth="1"/>
    <col min="4358" max="4358" width="20" style="2" customWidth="1"/>
    <col min="4359" max="4610" width="9.140625" style="2"/>
    <col min="4611" max="4611" width="3.140625" style="2" customWidth="1"/>
    <col min="4612" max="4612" width="38.7109375" style="2" customWidth="1"/>
    <col min="4613" max="4613" width="18.28515625" style="2" customWidth="1"/>
    <col min="4614" max="4614" width="20" style="2" customWidth="1"/>
    <col min="4615" max="4866" width="9.140625" style="2"/>
    <col min="4867" max="4867" width="3.140625" style="2" customWidth="1"/>
    <col min="4868" max="4868" width="38.7109375" style="2" customWidth="1"/>
    <col min="4869" max="4869" width="18.28515625" style="2" customWidth="1"/>
    <col min="4870" max="4870" width="20" style="2" customWidth="1"/>
    <col min="4871" max="5122" width="9.140625" style="2"/>
    <col min="5123" max="5123" width="3.140625" style="2" customWidth="1"/>
    <col min="5124" max="5124" width="38.7109375" style="2" customWidth="1"/>
    <col min="5125" max="5125" width="18.28515625" style="2" customWidth="1"/>
    <col min="5126" max="5126" width="20" style="2" customWidth="1"/>
    <col min="5127" max="5378" width="9.140625" style="2"/>
    <col min="5379" max="5379" width="3.140625" style="2" customWidth="1"/>
    <col min="5380" max="5380" width="38.7109375" style="2" customWidth="1"/>
    <col min="5381" max="5381" width="18.28515625" style="2" customWidth="1"/>
    <col min="5382" max="5382" width="20" style="2" customWidth="1"/>
    <col min="5383" max="5634" width="9.140625" style="2"/>
    <col min="5635" max="5635" width="3.140625" style="2" customWidth="1"/>
    <col min="5636" max="5636" width="38.7109375" style="2" customWidth="1"/>
    <col min="5637" max="5637" width="18.28515625" style="2" customWidth="1"/>
    <col min="5638" max="5638" width="20" style="2" customWidth="1"/>
    <col min="5639" max="5890" width="9.140625" style="2"/>
    <col min="5891" max="5891" width="3.140625" style="2" customWidth="1"/>
    <col min="5892" max="5892" width="38.7109375" style="2" customWidth="1"/>
    <col min="5893" max="5893" width="18.28515625" style="2" customWidth="1"/>
    <col min="5894" max="5894" width="20" style="2" customWidth="1"/>
    <col min="5895" max="6146" width="9.140625" style="2"/>
    <col min="6147" max="6147" width="3.140625" style="2" customWidth="1"/>
    <col min="6148" max="6148" width="38.7109375" style="2" customWidth="1"/>
    <col min="6149" max="6149" width="18.28515625" style="2" customWidth="1"/>
    <col min="6150" max="6150" width="20" style="2" customWidth="1"/>
    <col min="6151" max="6402" width="9.140625" style="2"/>
    <col min="6403" max="6403" width="3.140625" style="2" customWidth="1"/>
    <col min="6404" max="6404" width="38.7109375" style="2" customWidth="1"/>
    <col min="6405" max="6405" width="18.28515625" style="2" customWidth="1"/>
    <col min="6406" max="6406" width="20" style="2" customWidth="1"/>
    <col min="6407" max="6658" width="9.140625" style="2"/>
    <col min="6659" max="6659" width="3.140625" style="2" customWidth="1"/>
    <col min="6660" max="6660" width="38.7109375" style="2" customWidth="1"/>
    <col min="6661" max="6661" width="18.28515625" style="2" customWidth="1"/>
    <col min="6662" max="6662" width="20" style="2" customWidth="1"/>
    <col min="6663" max="6914" width="9.140625" style="2"/>
    <col min="6915" max="6915" width="3.140625" style="2" customWidth="1"/>
    <col min="6916" max="6916" width="38.7109375" style="2" customWidth="1"/>
    <col min="6917" max="6917" width="18.28515625" style="2" customWidth="1"/>
    <col min="6918" max="6918" width="20" style="2" customWidth="1"/>
    <col min="6919" max="7170" width="9.140625" style="2"/>
    <col min="7171" max="7171" width="3.140625" style="2" customWidth="1"/>
    <col min="7172" max="7172" width="38.7109375" style="2" customWidth="1"/>
    <col min="7173" max="7173" width="18.28515625" style="2" customWidth="1"/>
    <col min="7174" max="7174" width="20" style="2" customWidth="1"/>
    <col min="7175" max="7426" width="9.140625" style="2"/>
    <col min="7427" max="7427" width="3.140625" style="2" customWidth="1"/>
    <col min="7428" max="7428" width="38.7109375" style="2" customWidth="1"/>
    <col min="7429" max="7429" width="18.28515625" style="2" customWidth="1"/>
    <col min="7430" max="7430" width="20" style="2" customWidth="1"/>
    <col min="7431" max="7682" width="9.140625" style="2"/>
    <col min="7683" max="7683" width="3.140625" style="2" customWidth="1"/>
    <col min="7684" max="7684" width="38.7109375" style="2" customWidth="1"/>
    <col min="7685" max="7685" width="18.28515625" style="2" customWidth="1"/>
    <col min="7686" max="7686" width="20" style="2" customWidth="1"/>
    <col min="7687" max="7938" width="9.140625" style="2"/>
    <col min="7939" max="7939" width="3.140625" style="2" customWidth="1"/>
    <col min="7940" max="7940" width="38.7109375" style="2" customWidth="1"/>
    <col min="7941" max="7941" width="18.28515625" style="2" customWidth="1"/>
    <col min="7942" max="7942" width="20" style="2" customWidth="1"/>
    <col min="7943" max="8194" width="9.140625" style="2"/>
    <col min="8195" max="8195" width="3.140625" style="2" customWidth="1"/>
    <col min="8196" max="8196" width="38.7109375" style="2" customWidth="1"/>
    <col min="8197" max="8197" width="18.28515625" style="2" customWidth="1"/>
    <col min="8198" max="8198" width="20" style="2" customWidth="1"/>
    <col min="8199" max="8450" width="9.140625" style="2"/>
    <col min="8451" max="8451" width="3.140625" style="2" customWidth="1"/>
    <col min="8452" max="8452" width="38.7109375" style="2" customWidth="1"/>
    <col min="8453" max="8453" width="18.28515625" style="2" customWidth="1"/>
    <col min="8454" max="8454" width="20" style="2" customWidth="1"/>
    <col min="8455" max="8706" width="9.140625" style="2"/>
    <col min="8707" max="8707" width="3.140625" style="2" customWidth="1"/>
    <col min="8708" max="8708" width="38.7109375" style="2" customWidth="1"/>
    <col min="8709" max="8709" width="18.28515625" style="2" customWidth="1"/>
    <col min="8710" max="8710" width="20" style="2" customWidth="1"/>
    <col min="8711" max="8962" width="9.140625" style="2"/>
    <col min="8963" max="8963" width="3.140625" style="2" customWidth="1"/>
    <col min="8964" max="8964" width="38.7109375" style="2" customWidth="1"/>
    <col min="8965" max="8965" width="18.28515625" style="2" customWidth="1"/>
    <col min="8966" max="8966" width="20" style="2" customWidth="1"/>
    <col min="8967" max="9218" width="9.140625" style="2"/>
    <col min="9219" max="9219" width="3.140625" style="2" customWidth="1"/>
    <col min="9220" max="9220" width="38.7109375" style="2" customWidth="1"/>
    <col min="9221" max="9221" width="18.28515625" style="2" customWidth="1"/>
    <col min="9222" max="9222" width="20" style="2" customWidth="1"/>
    <col min="9223" max="9474" width="9.140625" style="2"/>
    <col min="9475" max="9475" width="3.140625" style="2" customWidth="1"/>
    <col min="9476" max="9476" width="38.7109375" style="2" customWidth="1"/>
    <col min="9477" max="9477" width="18.28515625" style="2" customWidth="1"/>
    <col min="9478" max="9478" width="20" style="2" customWidth="1"/>
    <col min="9479" max="9730" width="9.140625" style="2"/>
    <col min="9731" max="9731" width="3.140625" style="2" customWidth="1"/>
    <col min="9732" max="9732" width="38.7109375" style="2" customWidth="1"/>
    <col min="9733" max="9733" width="18.28515625" style="2" customWidth="1"/>
    <col min="9734" max="9734" width="20" style="2" customWidth="1"/>
    <col min="9735" max="9986" width="9.140625" style="2"/>
    <col min="9987" max="9987" width="3.140625" style="2" customWidth="1"/>
    <col min="9988" max="9988" width="38.7109375" style="2" customWidth="1"/>
    <col min="9989" max="9989" width="18.28515625" style="2" customWidth="1"/>
    <col min="9990" max="9990" width="20" style="2" customWidth="1"/>
    <col min="9991" max="10242" width="9.140625" style="2"/>
    <col min="10243" max="10243" width="3.140625" style="2" customWidth="1"/>
    <col min="10244" max="10244" width="38.7109375" style="2" customWidth="1"/>
    <col min="10245" max="10245" width="18.28515625" style="2" customWidth="1"/>
    <col min="10246" max="10246" width="20" style="2" customWidth="1"/>
    <col min="10247" max="10498" width="9.140625" style="2"/>
    <col min="10499" max="10499" width="3.140625" style="2" customWidth="1"/>
    <col min="10500" max="10500" width="38.7109375" style="2" customWidth="1"/>
    <col min="10501" max="10501" width="18.28515625" style="2" customWidth="1"/>
    <col min="10502" max="10502" width="20" style="2" customWidth="1"/>
    <col min="10503" max="10754" width="9.140625" style="2"/>
    <col min="10755" max="10755" width="3.140625" style="2" customWidth="1"/>
    <col min="10756" max="10756" width="38.7109375" style="2" customWidth="1"/>
    <col min="10757" max="10757" width="18.28515625" style="2" customWidth="1"/>
    <col min="10758" max="10758" width="20" style="2" customWidth="1"/>
    <col min="10759" max="11010" width="9.140625" style="2"/>
    <col min="11011" max="11011" width="3.140625" style="2" customWidth="1"/>
    <col min="11012" max="11012" width="38.7109375" style="2" customWidth="1"/>
    <col min="11013" max="11013" width="18.28515625" style="2" customWidth="1"/>
    <col min="11014" max="11014" width="20" style="2" customWidth="1"/>
    <col min="11015" max="11266" width="9.140625" style="2"/>
    <col min="11267" max="11267" width="3.140625" style="2" customWidth="1"/>
    <col min="11268" max="11268" width="38.7109375" style="2" customWidth="1"/>
    <col min="11269" max="11269" width="18.28515625" style="2" customWidth="1"/>
    <col min="11270" max="11270" width="20" style="2" customWidth="1"/>
    <col min="11271" max="11522" width="9.140625" style="2"/>
    <col min="11523" max="11523" width="3.140625" style="2" customWidth="1"/>
    <col min="11524" max="11524" width="38.7109375" style="2" customWidth="1"/>
    <col min="11525" max="11525" width="18.28515625" style="2" customWidth="1"/>
    <col min="11526" max="11526" width="20" style="2" customWidth="1"/>
    <col min="11527" max="11778" width="9.140625" style="2"/>
    <col min="11779" max="11779" width="3.140625" style="2" customWidth="1"/>
    <col min="11780" max="11780" width="38.7109375" style="2" customWidth="1"/>
    <col min="11781" max="11781" width="18.28515625" style="2" customWidth="1"/>
    <col min="11782" max="11782" width="20" style="2" customWidth="1"/>
    <col min="11783" max="12034" width="9.140625" style="2"/>
    <col min="12035" max="12035" width="3.140625" style="2" customWidth="1"/>
    <col min="12036" max="12036" width="38.7109375" style="2" customWidth="1"/>
    <col min="12037" max="12037" width="18.28515625" style="2" customWidth="1"/>
    <col min="12038" max="12038" width="20" style="2" customWidth="1"/>
    <col min="12039" max="12290" width="9.140625" style="2"/>
    <col min="12291" max="12291" width="3.140625" style="2" customWidth="1"/>
    <col min="12292" max="12292" width="38.7109375" style="2" customWidth="1"/>
    <col min="12293" max="12293" width="18.28515625" style="2" customWidth="1"/>
    <col min="12294" max="12294" width="20" style="2" customWidth="1"/>
    <col min="12295" max="12546" width="9.140625" style="2"/>
    <col min="12547" max="12547" width="3.140625" style="2" customWidth="1"/>
    <col min="12548" max="12548" width="38.7109375" style="2" customWidth="1"/>
    <col min="12549" max="12549" width="18.28515625" style="2" customWidth="1"/>
    <col min="12550" max="12550" width="20" style="2" customWidth="1"/>
    <col min="12551" max="12802" width="9.140625" style="2"/>
    <col min="12803" max="12803" width="3.140625" style="2" customWidth="1"/>
    <col min="12804" max="12804" width="38.7109375" style="2" customWidth="1"/>
    <col min="12805" max="12805" width="18.28515625" style="2" customWidth="1"/>
    <col min="12806" max="12806" width="20" style="2" customWidth="1"/>
    <col min="12807" max="13058" width="9.140625" style="2"/>
    <col min="13059" max="13059" width="3.140625" style="2" customWidth="1"/>
    <col min="13060" max="13060" width="38.7109375" style="2" customWidth="1"/>
    <col min="13061" max="13061" width="18.28515625" style="2" customWidth="1"/>
    <col min="13062" max="13062" width="20" style="2" customWidth="1"/>
    <col min="13063" max="13314" width="9.140625" style="2"/>
    <col min="13315" max="13315" width="3.140625" style="2" customWidth="1"/>
    <col min="13316" max="13316" width="38.7109375" style="2" customWidth="1"/>
    <col min="13317" max="13317" width="18.28515625" style="2" customWidth="1"/>
    <col min="13318" max="13318" width="20" style="2" customWidth="1"/>
    <col min="13319" max="13570" width="9.140625" style="2"/>
    <col min="13571" max="13571" width="3.140625" style="2" customWidth="1"/>
    <col min="13572" max="13572" width="38.7109375" style="2" customWidth="1"/>
    <col min="13573" max="13573" width="18.28515625" style="2" customWidth="1"/>
    <col min="13574" max="13574" width="20" style="2" customWidth="1"/>
    <col min="13575" max="13826" width="9.140625" style="2"/>
    <col min="13827" max="13827" width="3.140625" style="2" customWidth="1"/>
    <col min="13828" max="13828" width="38.7109375" style="2" customWidth="1"/>
    <col min="13829" max="13829" width="18.28515625" style="2" customWidth="1"/>
    <col min="13830" max="13830" width="20" style="2" customWidth="1"/>
    <col min="13831" max="14082" width="9.140625" style="2"/>
    <col min="14083" max="14083" width="3.140625" style="2" customWidth="1"/>
    <col min="14084" max="14084" width="38.7109375" style="2" customWidth="1"/>
    <col min="14085" max="14085" width="18.28515625" style="2" customWidth="1"/>
    <col min="14086" max="14086" width="20" style="2" customWidth="1"/>
    <col min="14087" max="14338" width="9.140625" style="2"/>
    <col min="14339" max="14339" width="3.140625" style="2" customWidth="1"/>
    <col min="14340" max="14340" width="38.7109375" style="2" customWidth="1"/>
    <col min="14341" max="14341" width="18.28515625" style="2" customWidth="1"/>
    <col min="14342" max="14342" width="20" style="2" customWidth="1"/>
    <col min="14343" max="14594" width="9.140625" style="2"/>
    <col min="14595" max="14595" width="3.140625" style="2" customWidth="1"/>
    <col min="14596" max="14596" width="38.7109375" style="2" customWidth="1"/>
    <col min="14597" max="14597" width="18.28515625" style="2" customWidth="1"/>
    <col min="14598" max="14598" width="20" style="2" customWidth="1"/>
    <col min="14599" max="14850" width="9.140625" style="2"/>
    <col min="14851" max="14851" width="3.140625" style="2" customWidth="1"/>
    <col min="14852" max="14852" width="38.7109375" style="2" customWidth="1"/>
    <col min="14853" max="14853" width="18.28515625" style="2" customWidth="1"/>
    <col min="14854" max="14854" width="20" style="2" customWidth="1"/>
    <col min="14855" max="15106" width="9.140625" style="2"/>
    <col min="15107" max="15107" width="3.140625" style="2" customWidth="1"/>
    <col min="15108" max="15108" width="38.7109375" style="2" customWidth="1"/>
    <col min="15109" max="15109" width="18.28515625" style="2" customWidth="1"/>
    <col min="15110" max="15110" width="20" style="2" customWidth="1"/>
    <col min="15111" max="15362" width="9.140625" style="2"/>
    <col min="15363" max="15363" width="3.140625" style="2" customWidth="1"/>
    <col min="15364" max="15364" width="38.7109375" style="2" customWidth="1"/>
    <col min="15365" max="15365" width="18.28515625" style="2" customWidth="1"/>
    <col min="15366" max="15366" width="20" style="2" customWidth="1"/>
    <col min="15367" max="15618" width="9.140625" style="2"/>
    <col min="15619" max="15619" width="3.140625" style="2" customWidth="1"/>
    <col min="15620" max="15620" width="38.7109375" style="2" customWidth="1"/>
    <col min="15621" max="15621" width="18.28515625" style="2" customWidth="1"/>
    <col min="15622" max="15622" width="20" style="2" customWidth="1"/>
    <col min="15623" max="15874" width="9.140625" style="2"/>
    <col min="15875" max="15875" width="3.140625" style="2" customWidth="1"/>
    <col min="15876" max="15876" width="38.7109375" style="2" customWidth="1"/>
    <col min="15877" max="15877" width="18.28515625" style="2" customWidth="1"/>
    <col min="15878" max="15878" width="20" style="2" customWidth="1"/>
    <col min="15879" max="16130" width="9.140625" style="2"/>
    <col min="16131" max="16131" width="3.140625" style="2" customWidth="1"/>
    <col min="16132" max="16132" width="38.7109375" style="2" customWidth="1"/>
    <col min="16133" max="16133" width="18.28515625" style="2" customWidth="1"/>
    <col min="16134" max="16134" width="20" style="2" customWidth="1"/>
    <col min="16135" max="16384" width="9.140625" style="2"/>
  </cols>
  <sheetData>
    <row r="1" spans="1:10" ht="15" customHeight="1" x14ac:dyDescent="0.2">
      <c r="I1" s="192" t="s">
        <v>118</v>
      </c>
    </row>
    <row r="2" spans="1:10" ht="46.5" customHeight="1" x14ac:dyDescent="0.2">
      <c r="A2" s="113"/>
      <c r="B2" s="113"/>
      <c r="C2" s="113"/>
      <c r="D2" s="113"/>
      <c r="E2" s="297"/>
      <c r="F2" s="297"/>
      <c r="G2" s="167"/>
      <c r="H2" s="272" t="s">
        <v>132</v>
      </c>
      <c r="I2" s="273"/>
      <c r="J2" s="180"/>
    </row>
    <row r="3" spans="1:10" ht="14.25" customHeight="1" x14ac:dyDescent="0.2">
      <c r="A3" s="113"/>
      <c r="B3" s="113"/>
      <c r="C3" s="113"/>
      <c r="D3" s="113"/>
      <c r="E3" s="179"/>
      <c r="F3" s="179"/>
      <c r="G3" s="167"/>
      <c r="H3" s="297" t="s">
        <v>148</v>
      </c>
      <c r="I3" s="308"/>
    </row>
    <row r="4" spans="1:10" ht="14.25" customHeight="1" x14ac:dyDescent="0.2">
      <c r="A4" s="113"/>
      <c r="B4" s="113"/>
      <c r="C4" s="113"/>
      <c r="D4" s="113"/>
      <c r="E4" s="179"/>
      <c r="F4" s="179"/>
      <c r="G4" s="167"/>
      <c r="H4" s="179"/>
      <c r="I4" s="165"/>
    </row>
    <row r="5" spans="1:10" ht="39" customHeight="1" x14ac:dyDescent="0.2">
      <c r="A5" s="303" t="s">
        <v>147</v>
      </c>
      <c r="B5" s="303"/>
      <c r="C5" s="303"/>
      <c r="D5" s="303"/>
      <c r="E5" s="303"/>
      <c r="F5" s="303"/>
      <c r="G5" s="303"/>
      <c r="H5" s="303"/>
      <c r="I5" s="303"/>
    </row>
    <row r="6" spans="1:10" ht="26.25" customHeight="1" x14ac:dyDescent="0.2">
      <c r="A6" s="199"/>
      <c r="B6" s="199"/>
      <c r="C6" s="199"/>
      <c r="D6" s="199"/>
      <c r="E6" s="200"/>
      <c r="F6" s="200"/>
      <c r="G6" s="201"/>
      <c r="H6" s="167"/>
      <c r="I6" s="167"/>
    </row>
    <row r="7" spans="1:10" ht="36" customHeight="1" x14ac:dyDescent="0.2">
      <c r="A7" s="319" t="s">
        <v>110</v>
      </c>
      <c r="B7" s="319" t="s">
        <v>111</v>
      </c>
      <c r="C7" s="316" t="s">
        <v>112</v>
      </c>
      <c r="D7" s="317"/>
      <c r="E7" s="318"/>
      <c r="F7" s="321" t="s">
        <v>113</v>
      </c>
      <c r="G7" s="319" t="s">
        <v>114</v>
      </c>
      <c r="H7" s="312" t="s">
        <v>115</v>
      </c>
      <c r="I7" s="313"/>
    </row>
    <row r="8" spans="1:10" ht="39" customHeight="1" x14ac:dyDescent="0.2">
      <c r="A8" s="320"/>
      <c r="B8" s="320"/>
      <c r="C8" s="118" t="s">
        <v>117</v>
      </c>
      <c r="D8" s="118" t="s">
        <v>120</v>
      </c>
      <c r="E8" s="118" t="s">
        <v>142</v>
      </c>
      <c r="F8" s="320"/>
      <c r="G8" s="320"/>
      <c r="H8" s="314"/>
      <c r="I8" s="315"/>
    </row>
    <row r="9" spans="1:10" ht="16.5" customHeight="1" x14ac:dyDescent="0.2">
      <c r="A9" s="193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202">
        <v>7</v>
      </c>
      <c r="H9" s="309">
        <v>8</v>
      </c>
      <c r="I9" s="309"/>
    </row>
    <row r="10" spans="1:10" ht="20.100000000000001" customHeight="1" x14ac:dyDescent="0.2">
      <c r="A10" s="203" t="s">
        <v>127</v>
      </c>
      <c r="B10" s="203" t="s">
        <v>127</v>
      </c>
      <c r="C10" s="204">
        <v>0</v>
      </c>
      <c r="D10" s="204">
        <v>0</v>
      </c>
      <c r="E10" s="204">
        <v>0</v>
      </c>
      <c r="F10" s="203" t="s">
        <v>127</v>
      </c>
      <c r="G10" s="203" t="s">
        <v>127</v>
      </c>
      <c r="H10" s="310" t="s">
        <v>127</v>
      </c>
      <c r="I10" s="311"/>
    </row>
    <row r="11" spans="1:10" ht="20.100000000000001" customHeight="1" x14ac:dyDescent="0.2">
      <c r="A11" s="205"/>
      <c r="B11" s="205" t="s">
        <v>77</v>
      </c>
      <c r="C11" s="163">
        <v>0</v>
      </c>
      <c r="D11" s="163">
        <v>0</v>
      </c>
      <c r="E11" s="206">
        <v>0</v>
      </c>
      <c r="F11" s="203" t="s">
        <v>127</v>
      </c>
      <c r="G11" s="203" t="s">
        <v>127</v>
      </c>
      <c r="H11" s="310" t="s">
        <v>127</v>
      </c>
      <c r="I11" s="311"/>
    </row>
    <row r="12" spans="1:10" ht="13.5" customHeight="1" x14ac:dyDescent="0.2">
      <c r="A12" s="200"/>
      <c r="B12" s="207"/>
      <c r="C12" s="207"/>
      <c r="D12" s="207"/>
      <c r="E12" s="208"/>
      <c r="F12" s="208"/>
      <c r="G12" s="94"/>
    </row>
  </sheetData>
  <mergeCells count="13">
    <mergeCell ref="A5:I5"/>
    <mergeCell ref="H2:I2"/>
    <mergeCell ref="H9:I9"/>
    <mergeCell ref="H10:I10"/>
    <mergeCell ref="H11:I11"/>
    <mergeCell ref="E2:F2"/>
    <mergeCell ref="H3:I3"/>
    <mergeCell ref="H7:I8"/>
    <mergeCell ref="C7:E7"/>
    <mergeCell ref="A7:A8"/>
    <mergeCell ref="B7:B8"/>
    <mergeCell ref="F7:F8"/>
    <mergeCell ref="G7:G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Уведомление</vt:lpstr>
      <vt:lpstr>Доходы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'Приложение 5'!Заголовки_для_печати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2021-05-25T05:05:10Z</cp:lastPrinted>
  <dcterms:created xsi:type="dcterms:W3CDTF">2015-10-23T06:56:22Z</dcterms:created>
  <dcterms:modified xsi:type="dcterms:W3CDTF">2021-05-23T07:05:42Z</dcterms:modified>
</cp:coreProperties>
</file>