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2326" windowHeight="12004" tabRatio="958"/>
  </bookViews>
  <sheets>
    <sheet name="Приложение 1" sheetId="14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</sheets>
  <definedNames>
    <definedName name="_xlnm._FilterDatabase" localSheetId="0" hidden="1">'Приложение 1'!$A$9:$AK$61</definedName>
    <definedName name="_xlnm._FilterDatabase" localSheetId="3" hidden="1">'Приложение 4'!$A$6:$H$240</definedName>
    <definedName name="_xlnm._FilterDatabase" localSheetId="4" hidden="1">'Приложение 5'!$A$7:$J$300</definedName>
    <definedName name="bbi1iepey541b3erm5gspvzrtk" localSheetId="0">#REF!</definedName>
    <definedName name="bbi1iepey541b3erm5gspvzrtk">#REF!</definedName>
    <definedName name="eaho2ejrtdbq5dbiou1fruoidk" localSheetId="0">#REF!</definedName>
    <definedName name="eaho2ejrtdbq5dbiou1fruoidk">#REF!</definedName>
    <definedName name="frupzostrx2engzlq5coj1izgc" localSheetId="0">#REF!</definedName>
    <definedName name="frupzostrx2engzlq5coj1izgc">#REF!</definedName>
    <definedName name="hxw0shfsad1bl0w3rcqndiwdqc" localSheetId="0">#REF!</definedName>
    <definedName name="hxw0shfsad1bl0w3rcqndiwdqc">#REF!</definedName>
    <definedName name="idhebtridp4g55tiidmllpbcck" localSheetId="0">#REF!</definedName>
    <definedName name="idhebtridp4g55tiidmllpbcck">#REF!</definedName>
    <definedName name="ilgrxtqehl5ojfb14epb1v0vpk" localSheetId="0">#REF!</definedName>
    <definedName name="ilgrxtqehl5ojfb14epb1v0vpk">#REF!</definedName>
    <definedName name="iukfigxpatbnff5s3qskal4gtw" localSheetId="0">#REF!</definedName>
    <definedName name="iukfigxpatbnff5s3qskal4gtw">#REF!</definedName>
    <definedName name="jbdrlm0jnl44bjyvb5parwosvs" localSheetId="0">#REF!</definedName>
    <definedName name="jbdrlm0jnl44bjyvb5parwosvs">#REF!</definedName>
    <definedName name="jmacmxvbgdblzh0tvh4m0gadvc" localSheetId="0">#REF!</definedName>
    <definedName name="jmacmxvbgdblzh0tvh4m0gadvc">#REF!</definedName>
    <definedName name="lens0r1dzt0ivfvdjvc15ibd1c" localSheetId="0">#REF!</definedName>
    <definedName name="lens0r1dzt0ivfvdjvc15ibd1c">#REF!</definedName>
    <definedName name="lzvlrjqro14zjenw2ueuj40zww" localSheetId="0">#REF!</definedName>
    <definedName name="lzvlrjqro14zjenw2ueuj40zww">#REF!</definedName>
    <definedName name="miceqmminp2t5fkvq3dcp5azms" localSheetId="0">#REF!</definedName>
    <definedName name="miceqmminp2t5fkvq3dcp5azms">#REF!</definedName>
    <definedName name="muebv3fbrh0nbhfkcvkdiuichg" localSheetId="0">#REF!</definedName>
    <definedName name="muebv3fbrh0nbhfkcvkdiuichg">#REF!</definedName>
    <definedName name="oishsvraxpbc3jz3kk3m5zcwm0" localSheetId="0">#REF!</definedName>
    <definedName name="oishsvraxpbc3jz3kk3m5zcwm0">#REF!</definedName>
    <definedName name="pf4ktio2ct2wb5lic4d0ij22zg" localSheetId="0">#REF!</definedName>
    <definedName name="pf4ktio2ct2wb5lic4d0ij22zg">#REF!</definedName>
    <definedName name="qhgcjeqs4xbh5af0b0knrgslds" localSheetId="0">#REF!</definedName>
    <definedName name="qhgcjeqs4xbh5af0b0knrgslds">#REF!</definedName>
    <definedName name="qm1r2zbyvxaabczgs5nd53xmq4" localSheetId="0">#REF!</definedName>
    <definedName name="qm1r2zbyvxaabczgs5nd53xmq4">#REF!</definedName>
    <definedName name="qunp1nijp1aaxbgswizf0lz200" localSheetId="0">#REF!</definedName>
    <definedName name="qunp1nijp1aaxbgswizf0lz200">#REF!</definedName>
    <definedName name="rcn525ywmx4pde1kn3aevp0dfk" localSheetId="0">#REF!</definedName>
    <definedName name="rcn525ywmx4pde1kn3aevp0dfk">#REF!</definedName>
    <definedName name="swpjxblu3dbu33cqzchc5hkk0w" localSheetId="0">#REF!</definedName>
    <definedName name="swpjxblu3dbu33cqzchc5hkk0w">#REF!</definedName>
    <definedName name="syjdhdk35p4nh3cjfxnviauzls" localSheetId="0">#REF!</definedName>
    <definedName name="syjdhdk35p4nh3cjfxnviauzls">#REF!</definedName>
    <definedName name="t1iocfpqd13el1y2ekxnfpwstw" localSheetId="0">#REF!</definedName>
    <definedName name="t1iocfpqd13el1y2ekxnfpwstw">#REF!</definedName>
    <definedName name="tqwxsrwtrd3p34nrtmvfunozag" localSheetId="0">#REF!</definedName>
    <definedName name="tqwxsrwtrd3p34nrtmvfunozag">#REF!</definedName>
    <definedName name="u1m5vran2x1y11qx5xfu2j4tz4" localSheetId="0">#REF!</definedName>
    <definedName name="u1m5vran2x1y11qx5xfu2j4tz4">#REF!</definedName>
    <definedName name="ua41amkhph5c1h53xxk2wbxxpk" localSheetId="0">#REF!</definedName>
    <definedName name="ua41amkhph5c1h53xxk2wbxxpk">#REF!</definedName>
    <definedName name="vm2ikyzfyl3c3f2vbofwexhk2c" localSheetId="0">#REF!</definedName>
    <definedName name="vm2ikyzfyl3c3f2vbofwexhk2c">#REF!</definedName>
    <definedName name="w1nehiloq13fdfxu13klcaopgw" localSheetId="0">#REF!</definedName>
    <definedName name="w1nehiloq13fdfxu13klcaopgw">#REF!</definedName>
    <definedName name="whvhn4kg25bcn2skpkb3bqydz4" localSheetId="0">#REF!</definedName>
    <definedName name="whvhn4kg25bcn2skpkb3bqydz4">#REF!</definedName>
    <definedName name="wqazcjs4o12a5adpyzuqhb5cko" localSheetId="0">#REF!</definedName>
    <definedName name="wqazcjs4o12a5adpyzuqhb5cko">#REF!</definedName>
    <definedName name="x50bwhcspt2rtgjg0vg0hfk2ns" localSheetId="0">#REF!</definedName>
    <definedName name="x50bwhcspt2rtgjg0vg0hfk2ns">#REF!</definedName>
    <definedName name="xfiudkw3z5aq3govpiyzsxyki0" localSheetId="0">#REF!</definedName>
    <definedName name="xfiudkw3z5aq3govpiyzsxyki0">#REF!</definedName>
    <definedName name="Z_8892A839_CCFA_4457_8583_018401DCCD66_.wvu.FilterData" localSheetId="3" hidden="1">'Приложение 4'!$A$6:$H$240</definedName>
    <definedName name="Z_8892A839_CCFA_4457_8583_018401DCCD66_.wvu.FilterData" localSheetId="4" hidden="1">'Приложение 5'!$A$7:$J$300</definedName>
    <definedName name="Z_8892A839_CCFA_4457_8583_018401DCCD66_.wvu.PrintArea" localSheetId="2" hidden="1">'Приложение 3'!$A$1:$H$299</definedName>
    <definedName name="Z_8892A839_CCFA_4457_8583_018401DCCD66_.wvu.PrintTitles" localSheetId="2" hidden="1">'Приложение 3'!$6:$7</definedName>
    <definedName name="Z_8892A839_CCFA_4457_8583_018401DCCD66_.wvu.PrintTitles" localSheetId="3" hidden="1">'Приложение 4'!$6:$7</definedName>
    <definedName name="Z_8892A839_CCFA_4457_8583_018401DCCD66_.wvu.PrintTitles" localSheetId="4" hidden="1">'Приложение 5'!$6:$7</definedName>
    <definedName name="Z_8892A839_CCFA_4457_8583_018401DCCD66_.wvu.Rows" localSheetId="2" hidden="1">'Приложение 3'!$14:$16</definedName>
    <definedName name="_xlnm.Print_Titles" localSheetId="0">'Приложение 1'!$7:$9</definedName>
    <definedName name="_xlnm.Print_Titles" localSheetId="2">'Приложение 3'!$6:$7</definedName>
    <definedName name="_xlnm.Print_Titles" localSheetId="3">'Приложение 4'!$6:$7</definedName>
    <definedName name="_xlnm.Print_Titles" localSheetId="4">'Приложение 5'!$6:$7</definedName>
    <definedName name="_xlnm.Print_Area" localSheetId="0">'Приложение 1'!$A$1:$M$61</definedName>
    <definedName name="_xlnm.Print_Area" localSheetId="2">'Приложение 3'!$A$1:$H$299</definedName>
  </definedNames>
  <calcPr calcId="145621" iterate="1"/>
  <customWorkbookViews>
    <customWorkbookView name="grigorova_tm - Личное представление" guid="{8892A839-CCFA-4457-8583-018401DCCD66}" mergeInterval="0" personalView="1" maximized="1" xWindow="-8" yWindow="-8" windowWidth="1936" windowHeight="1056" tabRatio="958" activeSheetId="3"/>
  </customWorkbookViews>
</workbook>
</file>

<file path=xl/calcChain.xml><?xml version="1.0" encoding="utf-8"?>
<calcChain xmlns="http://schemas.openxmlformats.org/spreadsheetml/2006/main">
  <c r="H24" i="3" l="1"/>
  <c r="G24" i="3"/>
  <c r="F193" i="3" l="1"/>
  <c r="F185" i="3"/>
  <c r="F96" i="3"/>
  <c r="I118" i="5"/>
  <c r="H118" i="5"/>
  <c r="G118" i="5"/>
  <c r="F118" i="5"/>
  <c r="F117" i="5"/>
  <c r="I115" i="5"/>
  <c r="H115" i="5"/>
  <c r="G115" i="5"/>
  <c r="F115" i="5"/>
  <c r="F114" i="5"/>
  <c r="I112" i="5"/>
  <c r="H112" i="5"/>
  <c r="G112" i="5"/>
  <c r="F112" i="5"/>
  <c r="F111" i="5"/>
  <c r="I109" i="5"/>
  <c r="H109" i="5"/>
  <c r="G109" i="5"/>
  <c r="F109" i="5"/>
  <c r="F108" i="5"/>
  <c r="I106" i="5"/>
  <c r="H106" i="5"/>
  <c r="G106" i="5"/>
  <c r="F106" i="5"/>
  <c r="F105" i="5"/>
  <c r="I103" i="5"/>
  <c r="H103" i="5"/>
  <c r="G103" i="5"/>
  <c r="F103" i="5"/>
  <c r="F102" i="5"/>
  <c r="I100" i="5"/>
  <c r="H100" i="5"/>
  <c r="G100" i="5"/>
  <c r="F100" i="5"/>
  <c r="F99" i="5"/>
  <c r="I97" i="5"/>
  <c r="H97" i="5"/>
  <c r="G97" i="5"/>
  <c r="F97" i="5"/>
  <c r="F96" i="5"/>
  <c r="I94" i="5"/>
  <c r="H94" i="5"/>
  <c r="G94" i="5"/>
  <c r="F94" i="5"/>
  <c r="F93" i="5"/>
  <c r="I91" i="5"/>
  <c r="H91" i="5"/>
  <c r="G91" i="5"/>
  <c r="F91" i="5"/>
  <c r="F90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H46" i="4"/>
  <c r="G46" i="4"/>
  <c r="F46" i="4"/>
  <c r="F45" i="4"/>
  <c r="H43" i="4"/>
  <c r="G43" i="4"/>
  <c r="F43" i="4"/>
  <c r="H40" i="4"/>
  <c r="G40" i="4"/>
  <c r="F40" i="4"/>
  <c r="H37" i="4"/>
  <c r="G37" i="4"/>
  <c r="F37" i="4"/>
  <c r="H34" i="4"/>
  <c r="G34" i="4"/>
  <c r="F34" i="4"/>
  <c r="H31" i="4"/>
  <c r="G31" i="4"/>
  <c r="F31" i="4"/>
  <c r="H28" i="4"/>
  <c r="G28" i="4"/>
  <c r="F28" i="4"/>
  <c r="H25" i="4"/>
  <c r="G25" i="4"/>
  <c r="F25" i="4"/>
  <c r="H22" i="4"/>
  <c r="G22" i="4"/>
  <c r="F22" i="4"/>
  <c r="H19" i="4"/>
  <c r="G19" i="4"/>
  <c r="F19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H116" i="3"/>
  <c r="I117" i="5" s="1"/>
  <c r="G116" i="3"/>
  <c r="H117" i="5" s="1"/>
  <c r="F116" i="3"/>
  <c r="G117" i="5" s="1"/>
  <c r="H115" i="3"/>
  <c r="I116" i="5" s="1"/>
  <c r="F115" i="3"/>
  <c r="F44" i="4" s="1"/>
  <c r="H113" i="3"/>
  <c r="H112" i="3" s="1"/>
  <c r="G113" i="3"/>
  <c r="G112" i="3" s="1"/>
  <c r="F113" i="3"/>
  <c r="G114" i="5" s="1"/>
  <c r="H110" i="3"/>
  <c r="I111" i="5" s="1"/>
  <c r="G110" i="3"/>
  <c r="H111" i="5" s="1"/>
  <c r="F110" i="3"/>
  <c r="G111" i="5" s="1"/>
  <c r="G109" i="3"/>
  <c r="G38" i="4" s="1"/>
  <c r="F109" i="3"/>
  <c r="F38" i="4" s="1"/>
  <c r="H107" i="3"/>
  <c r="I108" i="5" s="1"/>
  <c r="G107" i="3"/>
  <c r="G36" i="4" s="1"/>
  <c r="F107" i="3"/>
  <c r="F36" i="4" s="1"/>
  <c r="H104" i="3"/>
  <c r="I105" i="5" s="1"/>
  <c r="G104" i="3"/>
  <c r="H105" i="5" s="1"/>
  <c r="F104" i="3"/>
  <c r="G105" i="5" s="1"/>
  <c r="H101" i="3"/>
  <c r="H100" i="3" s="1"/>
  <c r="G101" i="3"/>
  <c r="H102" i="5" s="1"/>
  <c r="F101" i="3"/>
  <c r="G102" i="5" s="1"/>
  <c r="F100" i="3"/>
  <c r="G101" i="5" s="1"/>
  <c r="H98" i="3"/>
  <c r="H27" i="4" s="1"/>
  <c r="G98" i="3"/>
  <c r="G27" i="4" s="1"/>
  <c r="F98" i="3"/>
  <c r="G99" i="5" s="1"/>
  <c r="H95" i="3"/>
  <c r="H24" i="4" s="1"/>
  <c r="G95" i="3"/>
  <c r="G94" i="3" s="1"/>
  <c r="F95" i="3"/>
  <c r="F94" i="3" s="1"/>
  <c r="G95" i="5" s="1"/>
  <c r="H94" i="3"/>
  <c r="H23" i="4" s="1"/>
  <c r="H92" i="3"/>
  <c r="H91" i="3" s="1"/>
  <c r="G92" i="3"/>
  <c r="G21" i="4" s="1"/>
  <c r="F92" i="3"/>
  <c r="F91" i="3" s="1"/>
  <c r="H89" i="3"/>
  <c r="H18" i="4" s="1"/>
  <c r="G89" i="3"/>
  <c r="G18" i="4" s="1"/>
  <c r="F89" i="3"/>
  <c r="F88" i="3" s="1"/>
  <c r="G89" i="5" s="1"/>
  <c r="F33" i="4" l="1"/>
  <c r="G97" i="3"/>
  <c r="G115" i="3"/>
  <c r="G44" i="4" s="1"/>
  <c r="F112" i="3"/>
  <c r="G113" i="5" s="1"/>
  <c r="G88" i="3"/>
  <c r="H89" i="5" s="1"/>
  <c r="G103" i="3"/>
  <c r="G32" i="4" s="1"/>
  <c r="F103" i="3"/>
  <c r="F32" i="4" s="1"/>
  <c r="H109" i="3"/>
  <c r="H38" i="4" s="1"/>
  <c r="G116" i="5"/>
  <c r="F97" i="3"/>
  <c r="G98" i="5" s="1"/>
  <c r="H103" i="3"/>
  <c r="I104" i="5" s="1"/>
  <c r="F29" i="4"/>
  <c r="F30" i="4"/>
  <c r="H97" i="3"/>
  <c r="I98" i="5" s="1"/>
  <c r="F106" i="3"/>
  <c r="F35" i="4" s="1"/>
  <c r="F42" i="4"/>
  <c r="I99" i="5"/>
  <c r="G92" i="5"/>
  <c r="F20" i="4"/>
  <c r="G91" i="3"/>
  <c r="G90" i="5"/>
  <c r="I95" i="5"/>
  <c r="F21" i="4"/>
  <c r="G93" i="5"/>
  <c r="H88" i="3"/>
  <c r="H17" i="4" s="1"/>
  <c r="H93" i="5"/>
  <c r="G96" i="5"/>
  <c r="I96" i="5"/>
  <c r="G23" i="4"/>
  <c r="H95" i="5"/>
  <c r="H96" i="5"/>
  <c r="G24" i="4"/>
  <c r="F23" i="4"/>
  <c r="F24" i="4"/>
  <c r="H113" i="5"/>
  <c r="G41" i="4"/>
  <c r="I113" i="5"/>
  <c r="H41" i="4"/>
  <c r="I101" i="5"/>
  <c r="H29" i="4"/>
  <c r="H36" i="4"/>
  <c r="H44" i="4"/>
  <c r="H99" i="5"/>
  <c r="I102" i="5"/>
  <c r="G33" i="4"/>
  <c r="G45" i="4"/>
  <c r="H116" i="5"/>
  <c r="H33" i="4"/>
  <c r="H45" i="4"/>
  <c r="G110" i="5"/>
  <c r="H110" i="5"/>
  <c r="G26" i="4"/>
  <c r="G30" i="4"/>
  <c r="G42" i="4"/>
  <c r="I110" i="5"/>
  <c r="H26" i="4"/>
  <c r="H30" i="4"/>
  <c r="H42" i="4"/>
  <c r="F27" i="4"/>
  <c r="F39" i="4"/>
  <c r="H114" i="5"/>
  <c r="G39" i="4"/>
  <c r="H98" i="5"/>
  <c r="G108" i="5"/>
  <c r="I114" i="5"/>
  <c r="H39" i="4"/>
  <c r="H108" i="5"/>
  <c r="G100" i="3"/>
  <c r="H106" i="3"/>
  <c r="G106" i="3"/>
  <c r="I92" i="5"/>
  <c r="H20" i="4"/>
  <c r="H90" i="5"/>
  <c r="I93" i="5"/>
  <c r="F17" i="4"/>
  <c r="I90" i="5"/>
  <c r="G17" i="4"/>
  <c r="H21" i="4"/>
  <c r="F18" i="4"/>
  <c r="E14" i="8"/>
  <c r="D14" i="8"/>
  <c r="C14" i="8"/>
  <c r="M59" i="14"/>
  <c r="L59" i="14"/>
  <c r="K59" i="14"/>
  <c r="K58" i="14"/>
  <c r="M57" i="14"/>
  <c r="L57" i="14"/>
  <c r="K57" i="14"/>
  <c r="M55" i="14"/>
  <c r="L55" i="14"/>
  <c r="K55" i="14"/>
  <c r="M53" i="14"/>
  <c r="M52" i="14" s="1"/>
  <c r="M46" i="14" s="1"/>
  <c r="M45" i="14" s="1"/>
  <c r="L53" i="14"/>
  <c r="K53" i="14"/>
  <c r="K52" i="14" s="1"/>
  <c r="L52" i="14"/>
  <c r="M50" i="14"/>
  <c r="L50" i="14"/>
  <c r="K50" i="14"/>
  <c r="M48" i="14"/>
  <c r="L48" i="14"/>
  <c r="L47" i="14" s="1"/>
  <c r="L46" i="14" s="1"/>
  <c r="L45" i="14" s="1"/>
  <c r="K48" i="14"/>
  <c r="M47" i="14"/>
  <c r="K47" i="14"/>
  <c r="K46" i="14" s="1"/>
  <c r="K45" i="14" s="1"/>
  <c r="M43" i="14"/>
  <c r="L43" i="14"/>
  <c r="K43" i="14"/>
  <c r="M41" i="14"/>
  <c r="L41" i="14"/>
  <c r="K41" i="14"/>
  <c r="K40" i="14" s="1"/>
  <c r="M40" i="14"/>
  <c r="L40" i="14"/>
  <c r="M38" i="14"/>
  <c r="L38" i="14"/>
  <c r="K38" i="14"/>
  <c r="M36" i="14"/>
  <c r="L36" i="14"/>
  <c r="K36" i="14"/>
  <c r="M34" i="14"/>
  <c r="L34" i="14"/>
  <c r="K34" i="14"/>
  <c r="K33" i="14" s="1"/>
  <c r="M33" i="14"/>
  <c r="L33" i="14"/>
  <c r="M31" i="14"/>
  <c r="M30" i="14" s="1"/>
  <c r="L31" i="14"/>
  <c r="K31" i="14"/>
  <c r="L30" i="14"/>
  <c r="K30" i="14"/>
  <c r="M28" i="14"/>
  <c r="L28" i="14"/>
  <c r="K28" i="14"/>
  <c r="M26" i="14"/>
  <c r="M25" i="14" s="1"/>
  <c r="M22" i="14" s="1"/>
  <c r="L26" i="14"/>
  <c r="L25" i="14" s="1"/>
  <c r="K26" i="14"/>
  <c r="K25" i="14" s="1"/>
  <c r="K22" i="14" s="1"/>
  <c r="M23" i="14"/>
  <c r="L23" i="14"/>
  <c r="L22" i="14" s="1"/>
  <c r="K23" i="14"/>
  <c r="M20" i="14"/>
  <c r="M19" i="14" s="1"/>
  <c r="M11" i="14" s="1"/>
  <c r="M10" i="14" s="1"/>
  <c r="L20" i="14"/>
  <c r="L19" i="14" s="1"/>
  <c r="L11" i="14" s="1"/>
  <c r="L10" i="14" s="1"/>
  <c r="L61" i="14" s="1"/>
  <c r="K20" i="14"/>
  <c r="K19" i="14" s="1"/>
  <c r="M14" i="14"/>
  <c r="L14" i="14"/>
  <c r="K14" i="14"/>
  <c r="M12" i="14"/>
  <c r="L12" i="14"/>
  <c r="K12" i="14"/>
  <c r="H32" i="4" l="1"/>
  <c r="F26" i="4"/>
  <c r="F41" i="4"/>
  <c r="G107" i="5"/>
  <c r="H104" i="5"/>
  <c r="F87" i="3"/>
  <c r="G104" i="5"/>
  <c r="H87" i="3"/>
  <c r="H92" i="5"/>
  <c r="G20" i="4"/>
  <c r="I89" i="5"/>
  <c r="G35" i="4"/>
  <c r="H107" i="5"/>
  <c r="H35" i="4"/>
  <c r="I107" i="5"/>
  <c r="H101" i="5"/>
  <c r="G29" i="4"/>
  <c r="G87" i="3"/>
  <c r="M61" i="14"/>
  <c r="K11" i="14"/>
  <c r="K10" i="14" s="1"/>
  <c r="K61" i="14" s="1"/>
  <c r="I65" i="5" l="1"/>
  <c r="H65" i="5"/>
  <c r="G65" i="5"/>
  <c r="A65" i="5"/>
  <c r="A64" i="5"/>
  <c r="A63" i="5"/>
  <c r="G153" i="4"/>
  <c r="H153" i="4"/>
  <c r="F153" i="4"/>
  <c r="A151" i="4"/>
  <c r="H63" i="3"/>
  <c r="H62" i="3" s="1"/>
  <c r="H151" i="4" s="1"/>
  <c r="G63" i="3"/>
  <c r="G62" i="3" s="1"/>
  <c r="F63" i="3"/>
  <c r="F62" i="3" s="1"/>
  <c r="G63" i="5" s="1"/>
  <c r="F151" i="4" l="1"/>
  <c r="F152" i="4"/>
  <c r="G64" i="5"/>
  <c r="G151" i="4"/>
  <c r="H63" i="5"/>
  <c r="I63" i="5"/>
  <c r="H152" i="4"/>
  <c r="H64" i="5"/>
  <c r="G152" i="4"/>
  <c r="I64" i="5"/>
  <c r="H177" i="4" l="1"/>
  <c r="G177" i="4"/>
  <c r="F177" i="4"/>
  <c r="G236" i="4" l="1"/>
  <c r="H236" i="4"/>
  <c r="F236" i="4"/>
  <c r="B234" i="4"/>
  <c r="B235" i="4"/>
  <c r="B236" i="4"/>
  <c r="B233" i="4"/>
  <c r="A234" i="4"/>
  <c r="A235" i="4"/>
  <c r="A236" i="4"/>
  <c r="A233" i="4"/>
  <c r="G232" i="4"/>
  <c r="H232" i="4"/>
  <c r="F232" i="4"/>
  <c r="B232" i="4"/>
  <c r="A232" i="4"/>
  <c r="G231" i="4"/>
  <c r="H231" i="4"/>
  <c r="H230" i="4" s="1"/>
  <c r="H229" i="4" s="1"/>
  <c r="F231" i="4"/>
  <c r="A230" i="4"/>
  <c r="A231" i="4"/>
  <c r="B231" i="4"/>
  <c r="B230" i="4"/>
  <c r="B229" i="4"/>
  <c r="A229" i="4"/>
  <c r="G239" i="4"/>
  <c r="H239" i="4"/>
  <c r="F239" i="4"/>
  <c r="A226" i="4"/>
  <c r="G225" i="4"/>
  <c r="G224" i="4" s="1"/>
  <c r="H225" i="4"/>
  <c r="H224" i="4" s="1"/>
  <c r="G223" i="4"/>
  <c r="H223" i="4"/>
  <c r="F225" i="4"/>
  <c r="F224" i="4" s="1"/>
  <c r="A225" i="4"/>
  <c r="A224" i="4"/>
  <c r="F223" i="4"/>
  <c r="G221" i="4"/>
  <c r="H221" i="4"/>
  <c r="F221" i="4"/>
  <c r="G220" i="4"/>
  <c r="H220" i="4"/>
  <c r="F220" i="4"/>
  <c r="G219" i="4"/>
  <c r="H219" i="4"/>
  <c r="F219" i="4"/>
  <c r="A217" i="4"/>
  <c r="B216" i="4"/>
  <c r="G215" i="4"/>
  <c r="H215" i="4"/>
  <c r="G216" i="4"/>
  <c r="H216" i="4"/>
  <c r="F216" i="4"/>
  <c r="F215" i="4"/>
  <c r="A216" i="4"/>
  <c r="B215" i="4"/>
  <c r="B214" i="4"/>
  <c r="B213" i="4"/>
  <c r="A214" i="4"/>
  <c r="A215" i="4"/>
  <c r="A213" i="4"/>
  <c r="G212" i="4"/>
  <c r="H212" i="4"/>
  <c r="F212" i="4"/>
  <c r="A210" i="4"/>
  <c r="G207" i="4"/>
  <c r="H207" i="4"/>
  <c r="G209" i="4"/>
  <c r="H209" i="4"/>
  <c r="F207" i="4"/>
  <c r="F209" i="4"/>
  <c r="A206" i="4"/>
  <c r="A207" i="4"/>
  <c r="A208" i="4"/>
  <c r="A209" i="4"/>
  <c r="A205" i="4"/>
  <c r="A197" i="4"/>
  <c r="A198" i="4"/>
  <c r="A199" i="4"/>
  <c r="A200" i="4"/>
  <c r="A201" i="4"/>
  <c r="A202" i="4"/>
  <c r="A203" i="4"/>
  <c r="A204" i="4"/>
  <c r="G198" i="4"/>
  <c r="H198" i="4"/>
  <c r="G200" i="4"/>
  <c r="H200" i="4"/>
  <c r="G202" i="4"/>
  <c r="H202" i="4"/>
  <c r="G204" i="4"/>
  <c r="H204" i="4"/>
  <c r="F198" i="4"/>
  <c r="F200" i="4"/>
  <c r="F202" i="4"/>
  <c r="F204" i="4"/>
  <c r="A196" i="4"/>
  <c r="G195" i="4"/>
  <c r="H195" i="4"/>
  <c r="F195" i="4"/>
  <c r="A193" i="4"/>
  <c r="A192" i="4"/>
  <c r="A191" i="4"/>
  <c r="H192" i="4"/>
  <c r="G192" i="4"/>
  <c r="F192" i="4"/>
  <c r="A190" i="4"/>
  <c r="G189" i="4"/>
  <c r="H189" i="4"/>
  <c r="F189" i="4"/>
  <c r="A187" i="4"/>
  <c r="H186" i="4"/>
  <c r="G186" i="4"/>
  <c r="F186" i="4"/>
  <c r="A184" i="4"/>
  <c r="G183" i="4"/>
  <c r="H183" i="4"/>
  <c r="F183" i="4"/>
  <c r="A181" i="4"/>
  <c r="H180" i="4"/>
  <c r="G180" i="4"/>
  <c r="F180" i="4"/>
  <c r="A178" i="4"/>
  <c r="A175" i="4"/>
  <c r="G174" i="4"/>
  <c r="H174" i="4"/>
  <c r="F174" i="4"/>
  <c r="A172" i="4"/>
  <c r="G171" i="4"/>
  <c r="H171" i="4"/>
  <c r="F171" i="4"/>
  <c r="B169" i="4"/>
  <c r="A169" i="4"/>
  <c r="G168" i="4"/>
  <c r="H168" i="4"/>
  <c r="F168" i="4"/>
  <c r="A166" i="4"/>
  <c r="G165" i="4"/>
  <c r="H165" i="4"/>
  <c r="F165" i="4"/>
  <c r="A164" i="4"/>
  <c r="A165" i="4"/>
  <c r="A163" i="4"/>
  <c r="H162" i="4"/>
  <c r="G162" i="4"/>
  <c r="F162" i="4"/>
  <c r="A162" i="4"/>
  <c r="A161" i="4"/>
  <c r="A160" i="4"/>
  <c r="H159" i="4"/>
  <c r="G159" i="4"/>
  <c r="F159" i="4"/>
  <c r="A157" i="4"/>
  <c r="H156" i="4"/>
  <c r="G156" i="4"/>
  <c r="F156" i="4"/>
  <c r="A154" i="4"/>
  <c r="H150" i="4"/>
  <c r="G150" i="4"/>
  <c r="F150" i="4"/>
  <c r="A148" i="4"/>
  <c r="H147" i="4"/>
  <c r="G147" i="4"/>
  <c r="H146" i="4"/>
  <c r="G146" i="4"/>
  <c r="H144" i="4"/>
  <c r="G144" i="4"/>
  <c r="F147" i="4"/>
  <c r="F146" i="4"/>
  <c r="F144" i="4"/>
  <c r="A144" i="4"/>
  <c r="A145" i="4"/>
  <c r="A146" i="4"/>
  <c r="A147" i="4"/>
  <c r="A143" i="4"/>
  <c r="A142" i="4"/>
  <c r="H141" i="4"/>
  <c r="G141" i="4"/>
  <c r="F141" i="4"/>
  <c r="A141" i="4"/>
  <c r="A140" i="4"/>
  <c r="A139" i="4"/>
  <c r="A138" i="4"/>
  <c r="A137" i="4"/>
  <c r="G138" i="4"/>
  <c r="H138" i="4"/>
  <c r="F138" i="4"/>
  <c r="A136" i="4"/>
  <c r="G133" i="4"/>
  <c r="H133" i="4"/>
  <c r="G135" i="4"/>
  <c r="H135" i="4"/>
  <c r="F135" i="4"/>
  <c r="A134" i="4"/>
  <c r="A135" i="4"/>
  <c r="F133" i="4"/>
  <c r="A132" i="4"/>
  <c r="A133" i="4"/>
  <c r="A131" i="4"/>
  <c r="A129" i="4"/>
  <c r="A130" i="4"/>
  <c r="H130" i="4"/>
  <c r="G130" i="4"/>
  <c r="F130" i="4"/>
  <c r="A128" i="4"/>
  <c r="G126" i="4"/>
  <c r="H126" i="4"/>
  <c r="F126" i="4"/>
  <c r="A124" i="4"/>
  <c r="A125" i="4"/>
  <c r="A126" i="4"/>
  <c r="A123" i="4"/>
  <c r="H117" i="4"/>
  <c r="G117" i="4"/>
  <c r="F117" i="4"/>
  <c r="A117" i="4"/>
  <c r="B117" i="4"/>
  <c r="F114" i="4"/>
  <c r="G114" i="4"/>
  <c r="H114" i="4"/>
  <c r="F116" i="4"/>
  <c r="G116" i="4"/>
  <c r="H116" i="4"/>
  <c r="F119" i="4"/>
  <c r="G119" i="4"/>
  <c r="H119" i="4"/>
  <c r="F122" i="4"/>
  <c r="G122" i="4"/>
  <c r="H122" i="4"/>
  <c r="B112" i="4"/>
  <c r="B113" i="4"/>
  <c r="B114" i="4"/>
  <c r="B115" i="4"/>
  <c r="B116" i="4"/>
  <c r="B118" i="4"/>
  <c r="B119" i="4"/>
  <c r="B120" i="4"/>
  <c r="B121" i="4"/>
  <c r="B122" i="4"/>
  <c r="A112" i="4"/>
  <c r="A113" i="4"/>
  <c r="A114" i="4"/>
  <c r="A115" i="4"/>
  <c r="A116" i="4"/>
  <c r="A118" i="4"/>
  <c r="A119" i="4"/>
  <c r="A120" i="4"/>
  <c r="A121" i="4"/>
  <c r="A122" i="4"/>
  <c r="B111" i="4"/>
  <c r="A111" i="4"/>
  <c r="H107" i="4"/>
  <c r="G107" i="4"/>
  <c r="F107" i="4"/>
  <c r="B107" i="4"/>
  <c r="A107" i="4"/>
  <c r="B106" i="4"/>
  <c r="A106" i="4"/>
  <c r="B105" i="4"/>
  <c r="A105" i="4"/>
  <c r="E236" i="5"/>
  <c r="E235" i="5"/>
  <c r="A238" i="5"/>
  <c r="A239" i="5"/>
  <c r="A237" i="5"/>
  <c r="E234" i="5"/>
  <c r="A236" i="5"/>
  <c r="A235" i="5"/>
  <c r="A234" i="5"/>
  <c r="H110" i="4"/>
  <c r="G110" i="4"/>
  <c r="F110" i="4"/>
  <c r="B110" i="4"/>
  <c r="A110" i="4"/>
  <c r="B109" i="4"/>
  <c r="A109" i="4"/>
  <c r="B108" i="4"/>
  <c r="A108" i="4"/>
  <c r="H104" i="4"/>
  <c r="G104" i="4"/>
  <c r="F104" i="4"/>
  <c r="B104" i="4"/>
  <c r="A104" i="4"/>
  <c r="B103" i="4"/>
  <c r="A103" i="4"/>
  <c r="H102" i="4"/>
  <c r="G102" i="4"/>
  <c r="F102" i="4"/>
  <c r="B102" i="4"/>
  <c r="A102" i="4"/>
  <c r="B101" i="4"/>
  <c r="A101" i="4"/>
  <c r="H100" i="4"/>
  <c r="G100" i="4"/>
  <c r="F100" i="4"/>
  <c r="B100" i="4"/>
  <c r="A100" i="4"/>
  <c r="B99" i="4"/>
  <c r="A99" i="4"/>
  <c r="B98" i="4"/>
  <c r="A98" i="4"/>
  <c r="G97" i="4"/>
  <c r="H97" i="4"/>
  <c r="B97" i="4"/>
  <c r="B96" i="4"/>
  <c r="B95" i="4"/>
  <c r="F97" i="4"/>
  <c r="A97" i="4"/>
  <c r="A96" i="4"/>
  <c r="A95" i="4"/>
  <c r="G88" i="4"/>
  <c r="H88" i="4"/>
  <c r="G90" i="4"/>
  <c r="H90" i="4"/>
  <c r="G92" i="4"/>
  <c r="H92" i="4"/>
  <c r="G94" i="4"/>
  <c r="H94" i="4"/>
  <c r="F90" i="4"/>
  <c r="F92" i="4"/>
  <c r="F94" i="4"/>
  <c r="A94" i="4"/>
  <c r="A93" i="4"/>
  <c r="A92" i="4"/>
  <c r="A91" i="4"/>
  <c r="A90" i="4"/>
  <c r="A89" i="4"/>
  <c r="A88" i="4"/>
  <c r="A87" i="4"/>
  <c r="F88" i="4"/>
  <c r="A86" i="4"/>
  <c r="H85" i="4"/>
  <c r="G85" i="4"/>
  <c r="F85" i="4"/>
  <c r="A83" i="4"/>
  <c r="A82" i="4"/>
  <c r="H81" i="4"/>
  <c r="G81" i="4"/>
  <c r="F81" i="4"/>
  <c r="B81" i="4"/>
  <c r="B80" i="4"/>
  <c r="B79" i="4"/>
  <c r="A79" i="4"/>
  <c r="H78" i="4"/>
  <c r="G78" i="4"/>
  <c r="F78" i="4"/>
  <c r="B78" i="4"/>
  <c r="B77" i="4"/>
  <c r="B76" i="4"/>
  <c r="A76" i="4"/>
  <c r="H75" i="4"/>
  <c r="G75" i="4"/>
  <c r="F75" i="4"/>
  <c r="B75" i="4"/>
  <c r="B74" i="4"/>
  <c r="B73" i="4"/>
  <c r="A73" i="4"/>
  <c r="H72" i="4"/>
  <c r="G72" i="4"/>
  <c r="F72" i="4"/>
  <c r="B72" i="4"/>
  <c r="B71" i="4"/>
  <c r="B70" i="4"/>
  <c r="A70" i="4"/>
  <c r="B69" i="4"/>
  <c r="B68" i="4"/>
  <c r="B67" i="4"/>
  <c r="H69" i="4"/>
  <c r="G69" i="4"/>
  <c r="F69" i="4"/>
  <c r="A67" i="4"/>
  <c r="H66" i="4"/>
  <c r="G66" i="4"/>
  <c r="F66" i="4"/>
  <c r="A64" i="4"/>
  <c r="A63" i="4"/>
  <c r="H62" i="4"/>
  <c r="G62" i="4"/>
  <c r="F62" i="4"/>
  <c r="A60" i="4"/>
  <c r="A59" i="4"/>
  <c r="H58" i="4"/>
  <c r="G58" i="4"/>
  <c r="F58" i="4"/>
  <c r="A56" i="4"/>
  <c r="A55" i="4"/>
  <c r="B54" i="4"/>
  <c r="B53" i="4"/>
  <c r="B52" i="4"/>
  <c r="H54" i="4"/>
  <c r="G54" i="4"/>
  <c r="F54" i="4"/>
  <c r="A52" i="4"/>
  <c r="G51" i="4"/>
  <c r="H51" i="4"/>
  <c r="G15" i="4"/>
  <c r="H15" i="4"/>
  <c r="F51" i="4"/>
  <c r="A49" i="4"/>
  <c r="A48" i="4"/>
  <c r="A47" i="4"/>
  <c r="A13" i="4"/>
  <c r="A12" i="4"/>
  <c r="A9" i="4"/>
  <c r="A8" i="4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9" i="5"/>
  <c r="A16" i="4"/>
  <c r="F15" i="4"/>
  <c r="H11" i="4"/>
  <c r="G11" i="4"/>
  <c r="F11" i="4"/>
  <c r="D8" i="7"/>
  <c r="C8" i="7"/>
  <c r="B8" i="7"/>
  <c r="I13" i="6"/>
  <c r="H13" i="6"/>
  <c r="G13" i="6"/>
  <c r="B8" i="6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I299" i="5"/>
  <c r="H299" i="5"/>
  <c r="G299" i="5"/>
  <c r="I293" i="5"/>
  <c r="H293" i="5"/>
  <c r="G293" i="5"/>
  <c r="I289" i="5"/>
  <c r="H289" i="5"/>
  <c r="G289" i="5"/>
  <c r="I284" i="5"/>
  <c r="H284" i="5"/>
  <c r="G284" i="5"/>
  <c r="I281" i="5"/>
  <c r="H281" i="5"/>
  <c r="G281" i="5"/>
  <c r="I279" i="5"/>
  <c r="H279" i="5"/>
  <c r="G279" i="5"/>
  <c r="I277" i="5"/>
  <c r="H277" i="5"/>
  <c r="G277" i="5"/>
  <c r="I271" i="5"/>
  <c r="H271" i="5"/>
  <c r="G271" i="5"/>
  <c r="I265" i="5"/>
  <c r="H265" i="5"/>
  <c r="G265" i="5"/>
  <c r="I262" i="5"/>
  <c r="H262" i="5"/>
  <c r="G262" i="5"/>
  <c r="I260" i="5"/>
  <c r="H260" i="5"/>
  <c r="G260" i="5"/>
  <c r="I258" i="5"/>
  <c r="H258" i="5"/>
  <c r="G258" i="5"/>
  <c r="I255" i="5"/>
  <c r="H255" i="5"/>
  <c r="G255" i="5"/>
  <c r="I252" i="5"/>
  <c r="H252" i="5"/>
  <c r="G252" i="5"/>
  <c r="I250" i="5"/>
  <c r="H250" i="5"/>
  <c r="G250" i="5"/>
  <c r="I248" i="5"/>
  <c r="H248" i="5"/>
  <c r="G248" i="5"/>
  <c r="I246" i="5"/>
  <c r="H246" i="5"/>
  <c r="G246" i="5"/>
  <c r="I243" i="5"/>
  <c r="H243" i="5"/>
  <c r="G243" i="5"/>
  <c r="I239" i="5"/>
  <c r="H239" i="5"/>
  <c r="G239" i="5"/>
  <c r="I236" i="5"/>
  <c r="H236" i="5"/>
  <c r="G236" i="5"/>
  <c r="I233" i="5"/>
  <c r="H233" i="5"/>
  <c r="G233" i="5"/>
  <c r="I231" i="5"/>
  <c r="H231" i="5"/>
  <c r="G231" i="5"/>
  <c r="I229" i="5"/>
  <c r="H229" i="5"/>
  <c r="G229" i="5"/>
  <c r="I226" i="5"/>
  <c r="H226" i="5"/>
  <c r="G226" i="5"/>
  <c r="I223" i="5"/>
  <c r="H223" i="5"/>
  <c r="G223" i="5"/>
  <c r="I221" i="5"/>
  <c r="H221" i="5"/>
  <c r="G221" i="5"/>
  <c r="I219" i="5"/>
  <c r="H219" i="5"/>
  <c r="G219" i="5"/>
  <c r="I217" i="5"/>
  <c r="H217" i="5"/>
  <c r="G217" i="5"/>
  <c r="I214" i="5"/>
  <c r="H214" i="5"/>
  <c r="G214" i="5"/>
  <c r="I208" i="5"/>
  <c r="H208" i="5"/>
  <c r="G208" i="5"/>
  <c r="I204" i="5"/>
  <c r="H204" i="5"/>
  <c r="G204" i="5"/>
  <c r="I199" i="5"/>
  <c r="H199" i="5"/>
  <c r="G199" i="5"/>
  <c r="I195" i="5"/>
  <c r="H195" i="5"/>
  <c r="G195" i="5"/>
  <c r="I192" i="5"/>
  <c r="H192" i="5"/>
  <c r="G192" i="5"/>
  <c r="I189" i="5"/>
  <c r="H189" i="5"/>
  <c r="G189" i="5"/>
  <c r="I186" i="5"/>
  <c r="H186" i="5"/>
  <c r="G186" i="5"/>
  <c r="I182" i="5"/>
  <c r="H182" i="5"/>
  <c r="G182" i="5"/>
  <c r="I179" i="5"/>
  <c r="H179" i="5"/>
  <c r="G179" i="5"/>
  <c r="I176" i="5"/>
  <c r="H176" i="5"/>
  <c r="G176" i="5"/>
  <c r="I173" i="5"/>
  <c r="H173" i="5"/>
  <c r="G173" i="5"/>
  <c r="I170" i="5"/>
  <c r="H170" i="5"/>
  <c r="G170" i="5"/>
  <c r="I167" i="5"/>
  <c r="H167" i="5"/>
  <c r="G167" i="5"/>
  <c r="I163" i="5"/>
  <c r="H163" i="5"/>
  <c r="G163" i="5"/>
  <c r="I159" i="5"/>
  <c r="H159" i="5"/>
  <c r="G159" i="5"/>
  <c r="I155" i="5"/>
  <c r="H155" i="5"/>
  <c r="G155" i="5"/>
  <c r="I152" i="5"/>
  <c r="H152" i="5"/>
  <c r="G152" i="5"/>
  <c r="I146" i="5"/>
  <c r="H146" i="5"/>
  <c r="G146" i="5"/>
  <c r="I142" i="5"/>
  <c r="H142" i="5"/>
  <c r="G142" i="5"/>
  <c r="I137" i="5"/>
  <c r="H137" i="5"/>
  <c r="G137" i="5"/>
  <c r="I134" i="5"/>
  <c r="H134" i="5"/>
  <c r="G134" i="5"/>
  <c r="I128" i="5"/>
  <c r="H128" i="5"/>
  <c r="G128" i="5"/>
  <c r="I125" i="5"/>
  <c r="H125" i="5"/>
  <c r="G125" i="5"/>
  <c r="I122" i="5"/>
  <c r="H122" i="5"/>
  <c r="G122" i="5"/>
  <c r="I86" i="5"/>
  <c r="H86" i="5"/>
  <c r="G86" i="5"/>
  <c r="I80" i="5"/>
  <c r="H80" i="5"/>
  <c r="G80" i="5"/>
  <c r="I76" i="5"/>
  <c r="H76" i="5"/>
  <c r="G76" i="5"/>
  <c r="I70" i="5"/>
  <c r="H70" i="5"/>
  <c r="G70" i="5"/>
  <c r="I68" i="5"/>
  <c r="H68" i="5"/>
  <c r="G68" i="5"/>
  <c r="I59" i="5"/>
  <c r="H59" i="5"/>
  <c r="G59" i="5"/>
  <c r="I58" i="5"/>
  <c r="H58" i="5"/>
  <c r="G58" i="5"/>
  <c r="I56" i="5"/>
  <c r="H56" i="5"/>
  <c r="G56" i="5"/>
  <c r="I53" i="5"/>
  <c r="H53" i="5"/>
  <c r="G53" i="5"/>
  <c r="I48" i="5"/>
  <c r="H48" i="5"/>
  <c r="G48" i="5"/>
  <c r="I43" i="5"/>
  <c r="H43" i="5"/>
  <c r="G43" i="5"/>
  <c r="I38" i="5"/>
  <c r="H38" i="5"/>
  <c r="G38" i="5"/>
  <c r="I33" i="5"/>
  <c r="H33" i="5"/>
  <c r="G33" i="5"/>
  <c r="I30" i="5"/>
  <c r="H30" i="5"/>
  <c r="G30" i="5"/>
  <c r="I27" i="5"/>
  <c r="H27" i="5"/>
  <c r="G27" i="5"/>
  <c r="I25" i="5"/>
  <c r="H25" i="5"/>
  <c r="G25" i="5"/>
  <c r="I22" i="5"/>
  <c r="H22" i="5"/>
  <c r="G22" i="5"/>
  <c r="I17" i="5"/>
  <c r="H17" i="5"/>
  <c r="G17" i="5"/>
  <c r="I14" i="5"/>
  <c r="H14" i="5"/>
  <c r="G14" i="5"/>
  <c r="H237" i="3"/>
  <c r="G237" i="3"/>
  <c r="F237" i="3"/>
  <c r="F109" i="4" s="1"/>
  <c r="H224" i="3"/>
  <c r="I225" i="5" s="1"/>
  <c r="G224" i="3"/>
  <c r="G96" i="4" s="1"/>
  <c r="F224" i="3"/>
  <c r="F96" i="4" s="1"/>
  <c r="G275" i="3"/>
  <c r="H276" i="5" s="1"/>
  <c r="H275" i="3"/>
  <c r="I276" i="5" s="1"/>
  <c r="G277" i="3"/>
  <c r="H278" i="5" s="1"/>
  <c r="H277" i="3"/>
  <c r="I278" i="5" s="1"/>
  <c r="G279" i="3"/>
  <c r="H280" i="5" s="1"/>
  <c r="H279" i="3"/>
  <c r="I280" i="5" s="1"/>
  <c r="G282" i="3"/>
  <c r="G121" i="4" s="1"/>
  <c r="H282" i="3"/>
  <c r="H121" i="4" s="1"/>
  <c r="F282" i="3"/>
  <c r="G283" i="5" s="1"/>
  <c r="F279" i="3"/>
  <c r="G280" i="5" s="1"/>
  <c r="F277" i="3"/>
  <c r="F275" i="3"/>
  <c r="G276" i="5" s="1"/>
  <c r="H260" i="3"/>
  <c r="I261" i="5" s="1"/>
  <c r="G260" i="3"/>
  <c r="H261" i="5" s="1"/>
  <c r="F260" i="3"/>
  <c r="G261" i="5" s="1"/>
  <c r="H263" i="3"/>
  <c r="G263" i="3"/>
  <c r="F263" i="3"/>
  <c r="H253" i="3"/>
  <c r="G253" i="3"/>
  <c r="H254" i="5" s="1"/>
  <c r="F253" i="3"/>
  <c r="H248" i="3"/>
  <c r="I249" i="5" s="1"/>
  <c r="G248" i="3"/>
  <c r="H249" i="5" s="1"/>
  <c r="F248" i="3"/>
  <c r="G249" i="5" s="1"/>
  <c r="H234" i="3"/>
  <c r="G234" i="3"/>
  <c r="F234" i="3"/>
  <c r="H231" i="3"/>
  <c r="I232" i="5" s="1"/>
  <c r="G231" i="3"/>
  <c r="H232" i="5" s="1"/>
  <c r="F231" i="3"/>
  <c r="H219" i="3"/>
  <c r="I220" i="5" s="1"/>
  <c r="G219" i="3"/>
  <c r="H220" i="5" s="1"/>
  <c r="F219" i="3"/>
  <c r="G220" i="5" s="1"/>
  <c r="H197" i="3"/>
  <c r="H235" i="4" s="1"/>
  <c r="G197" i="3"/>
  <c r="G235" i="4" s="1"/>
  <c r="F197" i="3"/>
  <c r="F235" i="4" s="1"/>
  <c r="H180" i="3"/>
  <c r="H179" i="3" s="1"/>
  <c r="I180" i="5" s="1"/>
  <c r="G180" i="3"/>
  <c r="G80" i="4" s="1"/>
  <c r="F180" i="3"/>
  <c r="F80" i="4" s="1"/>
  <c r="H171" i="3"/>
  <c r="H71" i="4" s="1"/>
  <c r="G171" i="3"/>
  <c r="G71" i="4" s="1"/>
  <c r="F171" i="3"/>
  <c r="F71" i="4" s="1"/>
  <c r="H177" i="3"/>
  <c r="H77" i="4" s="1"/>
  <c r="G177" i="3"/>
  <c r="G77" i="4" s="1"/>
  <c r="F177" i="3"/>
  <c r="F77" i="4" s="1"/>
  <c r="H174" i="3"/>
  <c r="H74" i="4" s="1"/>
  <c r="G174" i="3"/>
  <c r="G74" i="4" s="1"/>
  <c r="F174" i="3"/>
  <c r="F74" i="4" s="1"/>
  <c r="H168" i="3"/>
  <c r="H68" i="4" s="1"/>
  <c r="G168" i="3"/>
  <c r="G68" i="4" s="1"/>
  <c r="F168" i="3"/>
  <c r="F68" i="4" s="1"/>
  <c r="H153" i="3"/>
  <c r="H53" i="4" s="1"/>
  <c r="G153" i="3"/>
  <c r="G53" i="4" s="1"/>
  <c r="F153" i="3"/>
  <c r="F53" i="4" s="1"/>
  <c r="H126" i="3"/>
  <c r="G126" i="3"/>
  <c r="F126" i="3"/>
  <c r="H123" i="3"/>
  <c r="G123" i="3"/>
  <c r="F123" i="3"/>
  <c r="F122" i="3" s="1"/>
  <c r="G123" i="5" s="1"/>
  <c r="B60" i="5" l="1"/>
  <c r="B61" i="5" s="1"/>
  <c r="B62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63" i="5"/>
  <c r="B64" i="5" s="1"/>
  <c r="B65" i="5" s="1"/>
  <c r="G238" i="5"/>
  <c r="F233" i="3"/>
  <c r="H238" i="5"/>
  <c r="G233" i="3"/>
  <c r="I238" i="5"/>
  <c r="H233" i="3"/>
  <c r="F230" i="4"/>
  <c r="F229" i="4" s="1"/>
  <c r="G230" i="4"/>
  <c r="G229" i="4" s="1"/>
  <c r="F214" i="4"/>
  <c r="F213" i="4" s="1"/>
  <c r="G218" i="4"/>
  <c r="G214" i="4"/>
  <c r="G213" i="4" s="1"/>
  <c r="F218" i="4"/>
  <c r="H218" i="4"/>
  <c r="H214" i="4"/>
  <c r="H213" i="4" s="1"/>
  <c r="H118" i="4"/>
  <c r="H201" i="4"/>
  <c r="H91" i="4"/>
  <c r="F121" i="4"/>
  <c r="G118" i="4"/>
  <c r="H113" i="4"/>
  <c r="F201" i="4"/>
  <c r="G201" i="4"/>
  <c r="G91" i="4"/>
  <c r="H103" i="4"/>
  <c r="F106" i="4"/>
  <c r="F118" i="4"/>
  <c r="G113" i="4"/>
  <c r="H106" i="4"/>
  <c r="G106" i="4"/>
  <c r="F113" i="4"/>
  <c r="F115" i="4"/>
  <c r="H115" i="4"/>
  <c r="G115" i="4"/>
  <c r="I235" i="5"/>
  <c r="H109" i="4"/>
  <c r="H225" i="5"/>
  <c r="G223" i="3"/>
  <c r="G232" i="5"/>
  <c r="F103" i="4"/>
  <c r="H235" i="5"/>
  <c r="G109" i="4"/>
  <c r="H79" i="4"/>
  <c r="H80" i="4"/>
  <c r="F91" i="4"/>
  <c r="H96" i="4"/>
  <c r="G103" i="4"/>
  <c r="H223" i="3"/>
  <c r="G236" i="3"/>
  <c r="G252" i="3"/>
  <c r="H253" i="5" s="1"/>
  <c r="H167" i="3"/>
  <c r="I169" i="5"/>
  <c r="G170" i="3"/>
  <c r="H172" i="5"/>
  <c r="G125" i="3"/>
  <c r="H126" i="5" s="1"/>
  <c r="H127" i="5"/>
  <c r="H152" i="3"/>
  <c r="I154" i="5"/>
  <c r="F173" i="3"/>
  <c r="G175" i="5"/>
  <c r="G176" i="3"/>
  <c r="H178" i="5"/>
  <c r="H170" i="3"/>
  <c r="I172" i="5"/>
  <c r="F196" i="3"/>
  <c r="F234" i="4" s="1"/>
  <c r="G198" i="5"/>
  <c r="F252" i="3"/>
  <c r="G253" i="5" s="1"/>
  <c r="G254" i="5"/>
  <c r="G262" i="3"/>
  <c r="H263" i="5" s="1"/>
  <c r="H264" i="5"/>
  <c r="F281" i="3"/>
  <c r="F223" i="3"/>
  <c r="G225" i="5"/>
  <c r="H236" i="3"/>
  <c r="F125" i="3"/>
  <c r="G126" i="5" s="1"/>
  <c r="G127" i="5"/>
  <c r="F176" i="3"/>
  <c r="G178" i="5"/>
  <c r="F262" i="3"/>
  <c r="G263" i="5" s="1"/>
  <c r="G264" i="5"/>
  <c r="G122" i="3"/>
  <c r="H123" i="5" s="1"/>
  <c r="H124" i="5"/>
  <c r="H125" i="3"/>
  <c r="I126" i="5" s="1"/>
  <c r="I127" i="5"/>
  <c r="F167" i="3"/>
  <c r="G169" i="5"/>
  <c r="G173" i="3"/>
  <c r="H175" i="5"/>
  <c r="H176" i="3"/>
  <c r="I178" i="5"/>
  <c r="F179" i="3"/>
  <c r="G181" i="5"/>
  <c r="G196" i="3"/>
  <c r="G234" i="4" s="1"/>
  <c r="H198" i="5"/>
  <c r="H262" i="3"/>
  <c r="I263" i="5" s="1"/>
  <c r="I264" i="5"/>
  <c r="F236" i="3"/>
  <c r="G235" i="5"/>
  <c r="G124" i="5"/>
  <c r="I181" i="5"/>
  <c r="G152" i="3"/>
  <c r="H154" i="5"/>
  <c r="G281" i="3"/>
  <c r="H283" i="5"/>
  <c r="H122" i="3"/>
  <c r="I123" i="5" s="1"/>
  <c r="I124" i="5"/>
  <c r="F152" i="3"/>
  <c r="G154" i="5"/>
  <c r="G167" i="3"/>
  <c r="H169" i="5"/>
  <c r="H173" i="3"/>
  <c r="I175" i="5"/>
  <c r="F170" i="3"/>
  <c r="G172" i="5"/>
  <c r="G179" i="3"/>
  <c r="H181" i="5"/>
  <c r="H196" i="3"/>
  <c r="H234" i="4" s="1"/>
  <c r="I198" i="5"/>
  <c r="H252" i="3"/>
  <c r="I253" i="5" s="1"/>
  <c r="I254" i="5"/>
  <c r="F274" i="3"/>
  <c r="G278" i="5"/>
  <c r="H281" i="3"/>
  <c r="I283" i="5"/>
  <c r="B12" i="6"/>
  <c r="B11" i="6"/>
  <c r="B10" i="6"/>
  <c r="B13" i="6"/>
  <c r="B9" i="6"/>
  <c r="H274" i="3"/>
  <c r="G274" i="3"/>
  <c r="H15" i="3"/>
  <c r="G15" i="3"/>
  <c r="F15" i="3"/>
  <c r="B119" i="5" l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G112" i="4"/>
  <c r="F112" i="4"/>
  <c r="G282" i="5"/>
  <c r="F120" i="4"/>
  <c r="I282" i="5"/>
  <c r="H120" i="4"/>
  <c r="H282" i="5"/>
  <c r="G120" i="4"/>
  <c r="H112" i="4"/>
  <c r="I171" i="5"/>
  <c r="H70" i="4"/>
  <c r="G174" i="5"/>
  <c r="F73" i="4"/>
  <c r="I168" i="5"/>
  <c r="H67" i="4"/>
  <c r="G171" i="5"/>
  <c r="F70" i="4"/>
  <c r="H153" i="5"/>
  <c r="G52" i="4"/>
  <c r="G168" i="5"/>
  <c r="F67" i="4"/>
  <c r="G177" i="5"/>
  <c r="F76" i="4"/>
  <c r="I174" i="5"/>
  <c r="H73" i="4"/>
  <c r="G180" i="5"/>
  <c r="F79" i="4"/>
  <c r="H174" i="5"/>
  <c r="G73" i="4"/>
  <c r="I234" i="5"/>
  <c r="H108" i="4"/>
  <c r="H234" i="5"/>
  <c r="G108" i="4"/>
  <c r="H224" i="5"/>
  <c r="G95" i="4"/>
  <c r="H168" i="5"/>
  <c r="G67" i="4"/>
  <c r="G234" i="5"/>
  <c r="F108" i="4"/>
  <c r="I177" i="5"/>
  <c r="H76" i="4"/>
  <c r="G224" i="5"/>
  <c r="F95" i="4"/>
  <c r="H180" i="5"/>
  <c r="G79" i="4"/>
  <c r="G153" i="5"/>
  <c r="F52" i="4"/>
  <c r="H177" i="5"/>
  <c r="G76" i="4"/>
  <c r="I153" i="5"/>
  <c r="H52" i="4"/>
  <c r="H171" i="5"/>
  <c r="G70" i="4"/>
  <c r="I224" i="5"/>
  <c r="H95" i="4"/>
  <c r="G14" i="3"/>
  <c r="H15" i="5" s="1"/>
  <c r="H16" i="5"/>
  <c r="F195" i="3"/>
  <c r="G197" i="5"/>
  <c r="H273" i="3"/>
  <c r="I275" i="5"/>
  <c r="H195" i="3"/>
  <c r="I197" i="5"/>
  <c r="G195" i="3"/>
  <c r="H197" i="5"/>
  <c r="F14" i="3"/>
  <c r="G15" i="5" s="1"/>
  <c r="G16" i="5"/>
  <c r="H14" i="3"/>
  <c r="I15" i="5" s="1"/>
  <c r="I16" i="5"/>
  <c r="F273" i="3"/>
  <c r="G275" i="5"/>
  <c r="G273" i="3"/>
  <c r="H275" i="5"/>
  <c r="I12" i="6"/>
  <c r="I11" i="6" s="1"/>
  <c r="I10" i="6" s="1"/>
  <c r="I9" i="6" s="1"/>
  <c r="I8" i="6" s="1"/>
  <c r="I14" i="6" s="1"/>
  <c r="H12" i="6"/>
  <c r="H11" i="6" s="1"/>
  <c r="H10" i="6" s="1"/>
  <c r="H9" i="6" s="1"/>
  <c r="H8" i="6" s="1"/>
  <c r="H14" i="6" s="1"/>
  <c r="G12" i="6"/>
  <c r="G11" i="6" s="1"/>
  <c r="G10" i="6" s="1"/>
  <c r="G9" i="6" s="1"/>
  <c r="G8" i="6" s="1"/>
  <c r="G14" i="6" s="1"/>
  <c r="H196" i="5" l="1"/>
  <c r="G233" i="4"/>
  <c r="I196" i="5"/>
  <c r="H233" i="4"/>
  <c r="G196" i="5"/>
  <c r="F233" i="4"/>
  <c r="G111" i="4"/>
  <c r="F111" i="4"/>
  <c r="H111" i="4"/>
  <c r="F272" i="3"/>
  <c r="G273" i="5" s="1"/>
  <c r="G274" i="5"/>
  <c r="G272" i="3"/>
  <c r="H273" i="5" s="1"/>
  <c r="H274" i="5"/>
  <c r="H272" i="3"/>
  <c r="I273" i="5" s="1"/>
  <c r="I274" i="5"/>
  <c r="K8" i="9"/>
  <c r="I8" i="9"/>
  <c r="H8" i="9"/>
  <c r="F8" i="9"/>
  <c r="E8" i="9"/>
  <c r="C8" i="9"/>
  <c r="B9" i="7" l="1"/>
  <c r="D9" i="7"/>
  <c r="C13" i="8"/>
  <c r="C12" i="8" s="1"/>
  <c r="C11" i="8" s="1"/>
  <c r="D13" i="8"/>
  <c r="D12" i="8" s="1"/>
  <c r="D11" i="8" s="1"/>
  <c r="F222" i="4" l="1"/>
  <c r="F217" i="4" s="1"/>
  <c r="G222" i="4"/>
  <c r="G217" i="4" s="1"/>
  <c r="G10" i="4"/>
  <c r="F297" i="3" l="1"/>
  <c r="F238" i="4" s="1"/>
  <c r="F291" i="3"/>
  <c r="F287" i="3"/>
  <c r="F269" i="3"/>
  <c r="F161" i="4" s="1"/>
  <c r="F258" i="3"/>
  <c r="G259" i="5" s="1"/>
  <c r="F256" i="3"/>
  <c r="F250" i="3"/>
  <c r="F246" i="3"/>
  <c r="F244" i="3"/>
  <c r="F241" i="3"/>
  <c r="F194" i="4" s="1"/>
  <c r="F229" i="3"/>
  <c r="F227" i="3"/>
  <c r="F99" i="4" s="1"/>
  <c r="F221" i="3"/>
  <c r="F217" i="3"/>
  <c r="F215" i="3"/>
  <c r="F212" i="3"/>
  <c r="F84" i="4" s="1"/>
  <c r="F206" i="3"/>
  <c r="F188" i="4" s="1"/>
  <c r="F202" i="3"/>
  <c r="F125" i="4" s="1"/>
  <c r="F173" i="4"/>
  <c r="F190" i="3"/>
  <c r="F167" i="4" s="1"/>
  <c r="F187" i="3"/>
  <c r="F184" i="3"/>
  <c r="F149" i="4" s="1"/>
  <c r="F165" i="3"/>
  <c r="F65" i="4" s="1"/>
  <c r="F161" i="3"/>
  <c r="F61" i="4" s="1"/>
  <c r="F157" i="3"/>
  <c r="F57" i="4" s="1"/>
  <c r="F150" i="3"/>
  <c r="F50" i="4" s="1"/>
  <c r="F144" i="3"/>
  <c r="F170" i="4" s="1"/>
  <c r="F140" i="3"/>
  <c r="F14" i="4" s="1"/>
  <c r="F135" i="3"/>
  <c r="F185" i="4" s="1"/>
  <c r="F132" i="3"/>
  <c r="F120" i="3"/>
  <c r="F179" i="4" s="1"/>
  <c r="F84" i="3"/>
  <c r="F228" i="4" s="1"/>
  <c r="F78" i="3"/>
  <c r="F158" i="4" s="1"/>
  <c r="F74" i="3"/>
  <c r="F10" i="4" s="1"/>
  <c r="F68" i="3"/>
  <c r="F66" i="3"/>
  <c r="F56" i="3"/>
  <c r="F54" i="3"/>
  <c r="F51" i="3"/>
  <c r="F140" i="4" s="1"/>
  <c r="F46" i="3"/>
  <c r="F191" i="4" s="1"/>
  <c r="F41" i="3"/>
  <c r="F176" i="4" s="1"/>
  <c r="F36" i="3"/>
  <c r="F137" i="4" s="1"/>
  <c r="F31" i="3"/>
  <c r="F28" i="3"/>
  <c r="F211" i="4" s="1"/>
  <c r="F25" i="3"/>
  <c r="F23" i="3"/>
  <c r="F20" i="3"/>
  <c r="F129" i="4" s="1"/>
  <c r="F12" i="3"/>
  <c r="F164" i="4" s="1"/>
  <c r="G297" i="3"/>
  <c r="G238" i="4" s="1"/>
  <c r="G291" i="3"/>
  <c r="G155" i="4" s="1"/>
  <c r="G287" i="3"/>
  <c r="G269" i="3"/>
  <c r="G161" i="4" s="1"/>
  <c r="G258" i="3"/>
  <c r="H259" i="5" s="1"/>
  <c r="G256" i="3"/>
  <c r="G250" i="3"/>
  <c r="G246" i="3"/>
  <c r="G244" i="3"/>
  <c r="G241" i="3"/>
  <c r="G194" i="4" s="1"/>
  <c r="G229" i="3"/>
  <c r="G227" i="3"/>
  <c r="G99" i="4" s="1"/>
  <c r="G221" i="3"/>
  <c r="G217" i="3"/>
  <c r="G215" i="3"/>
  <c r="G212" i="3"/>
  <c r="G84" i="4" s="1"/>
  <c r="G206" i="3"/>
  <c r="G188" i="4" s="1"/>
  <c r="G202" i="3"/>
  <c r="G125" i="4" s="1"/>
  <c r="G193" i="3"/>
  <c r="G173" i="4" s="1"/>
  <c r="G190" i="3"/>
  <c r="G167" i="4" s="1"/>
  <c r="G187" i="3"/>
  <c r="G184" i="3"/>
  <c r="G149" i="4" s="1"/>
  <c r="G165" i="3"/>
  <c r="G65" i="4" s="1"/>
  <c r="G161" i="3"/>
  <c r="G61" i="4" s="1"/>
  <c r="G157" i="3"/>
  <c r="G57" i="4" s="1"/>
  <c r="G150" i="3"/>
  <c r="G50" i="4" s="1"/>
  <c r="G144" i="3"/>
  <c r="G170" i="4" s="1"/>
  <c r="G140" i="3"/>
  <c r="G14" i="4" s="1"/>
  <c r="G135" i="3"/>
  <c r="G185" i="4" s="1"/>
  <c r="G132" i="3"/>
  <c r="G120" i="3"/>
  <c r="G179" i="4" s="1"/>
  <c r="G84" i="3"/>
  <c r="G228" i="4" s="1"/>
  <c r="G78" i="3"/>
  <c r="G158" i="4" s="1"/>
  <c r="G74" i="3"/>
  <c r="G68" i="3"/>
  <c r="G66" i="3"/>
  <c r="G56" i="3"/>
  <c r="G54" i="3"/>
  <c r="G51" i="3"/>
  <c r="G140" i="4" s="1"/>
  <c r="G46" i="3"/>
  <c r="G191" i="4" s="1"/>
  <c r="G41" i="3"/>
  <c r="G176" i="4" s="1"/>
  <c r="G36" i="3"/>
  <c r="G137" i="4" s="1"/>
  <c r="G31" i="3"/>
  <c r="G28" i="3"/>
  <c r="G211" i="4" s="1"/>
  <c r="G25" i="3"/>
  <c r="G23" i="3"/>
  <c r="G20" i="3"/>
  <c r="G129" i="4" s="1"/>
  <c r="G12" i="3"/>
  <c r="G164" i="4" s="1"/>
  <c r="H133" i="5" l="1"/>
  <c r="G182" i="4"/>
  <c r="G24" i="5"/>
  <c r="F132" i="4"/>
  <c r="G55" i="5"/>
  <c r="F143" i="4"/>
  <c r="G247" i="5"/>
  <c r="F199" i="4"/>
  <c r="H57" i="5"/>
  <c r="G145" i="4"/>
  <c r="G245" i="5"/>
  <c r="F197" i="4"/>
  <c r="H67" i="5"/>
  <c r="G206" i="4"/>
  <c r="H245" i="5"/>
  <c r="G197" i="4"/>
  <c r="G26" i="5"/>
  <c r="F134" i="4"/>
  <c r="G57" i="5"/>
  <c r="F145" i="4"/>
  <c r="G251" i="5"/>
  <c r="F203" i="4"/>
  <c r="H26" i="5"/>
  <c r="G134" i="4"/>
  <c r="H251" i="5"/>
  <c r="G203" i="4"/>
  <c r="G69" i="5"/>
  <c r="F208" i="4"/>
  <c r="G292" i="5"/>
  <c r="F155" i="4"/>
  <c r="H69" i="5"/>
  <c r="G208" i="4"/>
  <c r="H24" i="5"/>
  <c r="G132" i="4"/>
  <c r="H55" i="5"/>
  <c r="G143" i="4"/>
  <c r="H247" i="5"/>
  <c r="G199" i="4"/>
  <c r="G67" i="5"/>
  <c r="F206" i="4"/>
  <c r="G133" i="5"/>
  <c r="F182" i="4"/>
  <c r="F290" i="3"/>
  <c r="F154" i="4" s="1"/>
  <c r="H218" i="5"/>
  <c r="G89" i="4"/>
  <c r="G216" i="5"/>
  <c r="F87" i="4"/>
  <c r="G230" i="5"/>
  <c r="F101" i="4"/>
  <c r="G218" i="5"/>
  <c r="F89" i="4"/>
  <c r="H222" i="5"/>
  <c r="G93" i="4"/>
  <c r="H216" i="5"/>
  <c r="G87" i="4"/>
  <c r="H230" i="5"/>
  <c r="G101" i="4"/>
  <c r="G222" i="5"/>
  <c r="F93" i="4"/>
  <c r="G192" i="3"/>
  <c r="H194" i="5"/>
  <c r="G286" i="3"/>
  <c r="H288" i="5"/>
  <c r="F19" i="3"/>
  <c r="G21" i="5"/>
  <c r="F30" i="3"/>
  <c r="G31" i="5" s="1"/>
  <c r="G32" i="5"/>
  <c r="F50" i="3"/>
  <c r="G52" i="5"/>
  <c r="F134" i="3"/>
  <c r="G136" i="5"/>
  <c r="F156" i="3"/>
  <c r="F56" i="4" s="1"/>
  <c r="G158" i="5"/>
  <c r="F186" i="3"/>
  <c r="G188" i="5"/>
  <c r="F205" i="3"/>
  <c r="F187" i="4" s="1"/>
  <c r="G207" i="5"/>
  <c r="G189" i="3"/>
  <c r="H191" i="5"/>
  <c r="G226" i="3"/>
  <c r="H228" i="5"/>
  <c r="F83" i="3"/>
  <c r="F227" i="4" s="1"/>
  <c r="G85" i="5"/>
  <c r="F149" i="3"/>
  <c r="F49" i="4" s="1"/>
  <c r="G151" i="5"/>
  <c r="F183" i="3"/>
  <c r="G185" i="5"/>
  <c r="F240" i="3"/>
  <c r="G242" i="5"/>
  <c r="G40" i="3"/>
  <c r="G175" i="4" s="1"/>
  <c r="H42" i="5"/>
  <c r="G77" i="3"/>
  <c r="G157" i="4" s="1"/>
  <c r="H79" i="5"/>
  <c r="G143" i="3"/>
  <c r="G169" i="4" s="1"/>
  <c r="H145" i="5"/>
  <c r="G164" i="3"/>
  <c r="G64" i="4" s="1"/>
  <c r="H166" i="5"/>
  <c r="G11" i="3"/>
  <c r="G163" i="4" s="1"/>
  <c r="H13" i="5"/>
  <c r="G27" i="3"/>
  <c r="H29" i="5"/>
  <c r="G45" i="3"/>
  <c r="G190" i="4" s="1"/>
  <c r="H47" i="5"/>
  <c r="G83" i="3"/>
  <c r="G227" i="4" s="1"/>
  <c r="H85" i="5"/>
  <c r="G149" i="3"/>
  <c r="G49" i="4" s="1"/>
  <c r="H151" i="5"/>
  <c r="G183" i="3"/>
  <c r="H185" i="5"/>
  <c r="G201" i="3"/>
  <c r="G124" i="4" s="1"/>
  <c r="H203" i="5"/>
  <c r="G240" i="3"/>
  <c r="H242" i="5"/>
  <c r="G255" i="3"/>
  <c r="H256" i="5" s="1"/>
  <c r="H257" i="5"/>
  <c r="G290" i="3"/>
  <c r="G154" i="4" s="1"/>
  <c r="H292" i="5"/>
  <c r="F35" i="3"/>
  <c r="G37" i="5"/>
  <c r="F73" i="3"/>
  <c r="F9" i="4" s="1"/>
  <c r="G75" i="5"/>
  <c r="F139" i="3"/>
  <c r="F13" i="4" s="1"/>
  <c r="G141" i="5"/>
  <c r="F160" i="3"/>
  <c r="F60" i="4" s="1"/>
  <c r="G162" i="5"/>
  <c r="F189" i="3"/>
  <c r="G191" i="5"/>
  <c r="F211" i="3"/>
  <c r="G213" i="5"/>
  <c r="F226" i="3"/>
  <c r="G228" i="5"/>
  <c r="F268" i="3"/>
  <c r="F160" i="4" s="1"/>
  <c r="G270" i="5"/>
  <c r="F296" i="3"/>
  <c r="F237" i="4" s="1"/>
  <c r="G298" i="5"/>
  <c r="G35" i="3"/>
  <c r="H37" i="5"/>
  <c r="G73" i="3"/>
  <c r="G9" i="4" s="1"/>
  <c r="H75" i="5"/>
  <c r="G139" i="3"/>
  <c r="G13" i="4" s="1"/>
  <c r="H141" i="5"/>
  <c r="G160" i="3"/>
  <c r="G60" i="4" s="1"/>
  <c r="H162" i="5"/>
  <c r="G211" i="3"/>
  <c r="G83" i="4" s="1"/>
  <c r="H213" i="5"/>
  <c r="G268" i="3"/>
  <c r="G160" i="4" s="1"/>
  <c r="H270" i="5"/>
  <c r="F27" i="3"/>
  <c r="G29" i="5"/>
  <c r="F45" i="3"/>
  <c r="F190" i="4" s="1"/>
  <c r="G47" i="5"/>
  <c r="F201" i="3"/>
  <c r="F124" i="4" s="1"/>
  <c r="G203" i="5"/>
  <c r="F255" i="3"/>
  <c r="G256" i="5" s="1"/>
  <c r="G257" i="5"/>
  <c r="G119" i="3"/>
  <c r="G178" i="4" s="1"/>
  <c r="H121" i="5"/>
  <c r="G19" i="3"/>
  <c r="H21" i="5"/>
  <c r="G30" i="3"/>
  <c r="H31" i="5" s="1"/>
  <c r="H32" i="5"/>
  <c r="G50" i="3"/>
  <c r="H52" i="5"/>
  <c r="G134" i="3"/>
  <c r="H136" i="5"/>
  <c r="G156" i="3"/>
  <c r="G56" i="4" s="1"/>
  <c r="H158" i="5"/>
  <c r="G186" i="3"/>
  <c r="H188" i="5"/>
  <c r="G205" i="3"/>
  <c r="G187" i="4" s="1"/>
  <c r="H207" i="5"/>
  <c r="G296" i="3"/>
  <c r="G237" i="4" s="1"/>
  <c r="H298" i="5"/>
  <c r="F40" i="3"/>
  <c r="F175" i="4" s="1"/>
  <c r="G42" i="5"/>
  <c r="F77" i="3"/>
  <c r="F157" i="4" s="1"/>
  <c r="G79" i="5"/>
  <c r="F119" i="3"/>
  <c r="F178" i="4" s="1"/>
  <c r="G121" i="5"/>
  <c r="F143" i="3"/>
  <c r="F169" i="4" s="1"/>
  <c r="G145" i="5"/>
  <c r="F164" i="3"/>
  <c r="F64" i="4" s="1"/>
  <c r="G166" i="5"/>
  <c r="F192" i="3"/>
  <c r="G194" i="5"/>
  <c r="F286" i="3"/>
  <c r="G288" i="5"/>
  <c r="F11" i="3"/>
  <c r="F163" i="4" s="1"/>
  <c r="G13" i="5"/>
  <c r="G243" i="3"/>
  <c r="G196" i="4" s="1"/>
  <c r="F243" i="3"/>
  <c r="F196" i="4" s="1"/>
  <c r="G214" i="3"/>
  <c r="F214" i="3"/>
  <c r="F65" i="3"/>
  <c r="F53" i="3"/>
  <c r="F142" i="4" s="1"/>
  <c r="G53" i="3"/>
  <c r="G142" i="4" s="1"/>
  <c r="G65" i="3"/>
  <c r="G22" i="3"/>
  <c r="G131" i="4" s="1"/>
  <c r="G131" i="3"/>
  <c r="G181" i="4" s="1"/>
  <c r="F22" i="3"/>
  <c r="F131" i="4" s="1"/>
  <c r="F131" i="3"/>
  <c r="F181" i="4" s="1"/>
  <c r="G291" i="5" l="1"/>
  <c r="F289" i="3"/>
  <c r="G290" i="5" s="1"/>
  <c r="F205" i="4"/>
  <c r="F61" i="3"/>
  <c r="G205" i="4"/>
  <c r="G61" i="3"/>
  <c r="F83" i="4"/>
  <c r="F210" i="3"/>
  <c r="G193" i="5"/>
  <c r="F172" i="4"/>
  <c r="H187" i="5"/>
  <c r="H135" i="5"/>
  <c r="G184" i="4"/>
  <c r="H51" i="5"/>
  <c r="G139" i="4"/>
  <c r="G190" i="5"/>
  <c r="F166" i="4"/>
  <c r="H241" i="5"/>
  <c r="G193" i="4"/>
  <c r="H184" i="5"/>
  <c r="G148" i="4"/>
  <c r="G184" i="5"/>
  <c r="F148" i="4"/>
  <c r="H190" i="5"/>
  <c r="G166" i="4"/>
  <c r="G136" i="4"/>
  <c r="G241" i="5"/>
  <c r="F193" i="4"/>
  <c r="G187" i="5"/>
  <c r="G135" i="5"/>
  <c r="F184" i="4"/>
  <c r="G51" i="5"/>
  <c r="F139" i="4"/>
  <c r="H193" i="5"/>
  <c r="G172" i="4"/>
  <c r="F136" i="4"/>
  <c r="H20" i="5"/>
  <c r="G128" i="4"/>
  <c r="H28" i="5"/>
  <c r="G210" i="4"/>
  <c r="G28" i="5"/>
  <c r="F210" i="4"/>
  <c r="G20" i="5"/>
  <c r="F128" i="4"/>
  <c r="H215" i="5"/>
  <c r="G86" i="4"/>
  <c r="G227" i="5"/>
  <c r="F98" i="4"/>
  <c r="G215" i="5"/>
  <c r="F86" i="4"/>
  <c r="H227" i="5"/>
  <c r="G98" i="4"/>
  <c r="G130" i="3"/>
  <c r="H132" i="5"/>
  <c r="H66" i="5"/>
  <c r="F44" i="3"/>
  <c r="G46" i="5"/>
  <c r="G267" i="3"/>
  <c r="H269" i="5"/>
  <c r="G159" i="3"/>
  <c r="H161" i="5"/>
  <c r="G72" i="3"/>
  <c r="H74" i="5"/>
  <c r="F295" i="3"/>
  <c r="G297" i="5"/>
  <c r="F138" i="3"/>
  <c r="F12" i="4" s="1"/>
  <c r="G140" i="5"/>
  <c r="F72" i="3"/>
  <c r="F8" i="4" s="1"/>
  <c r="G74" i="5"/>
  <c r="G289" i="3"/>
  <c r="H290" i="5" s="1"/>
  <c r="H291" i="5"/>
  <c r="G82" i="3"/>
  <c r="G226" i="4" s="1"/>
  <c r="H84" i="5"/>
  <c r="G163" i="3"/>
  <c r="H165" i="5"/>
  <c r="G76" i="3"/>
  <c r="H77" i="5" s="1"/>
  <c r="H78" i="5"/>
  <c r="F82" i="3"/>
  <c r="F226" i="4" s="1"/>
  <c r="G84" i="5"/>
  <c r="F204" i="3"/>
  <c r="G205" i="5" s="1"/>
  <c r="G206" i="5"/>
  <c r="F155" i="3"/>
  <c r="G157" i="5"/>
  <c r="G285" i="3"/>
  <c r="H287" i="5"/>
  <c r="F130" i="3"/>
  <c r="G132" i="5"/>
  <c r="F142" i="3"/>
  <c r="G143" i="5" s="1"/>
  <c r="G144" i="5"/>
  <c r="G295" i="3"/>
  <c r="H297" i="5"/>
  <c r="F18" i="3"/>
  <c r="G19" i="5" s="1"/>
  <c r="G23" i="5"/>
  <c r="G49" i="3"/>
  <c r="H54" i="5"/>
  <c r="F239" i="3"/>
  <c r="G240" i="5" s="1"/>
  <c r="G244" i="5"/>
  <c r="G18" i="3"/>
  <c r="H23" i="5"/>
  <c r="G66" i="5"/>
  <c r="F76" i="3"/>
  <c r="G77" i="5" s="1"/>
  <c r="G78" i="5"/>
  <c r="G182" i="3"/>
  <c r="H183" i="5" s="1"/>
  <c r="F49" i="3"/>
  <c r="G54" i="5"/>
  <c r="F182" i="3"/>
  <c r="G183" i="5" s="1"/>
  <c r="G239" i="3"/>
  <c r="H240" i="5" s="1"/>
  <c r="H244" i="5"/>
  <c r="F285" i="3"/>
  <c r="G287" i="5"/>
  <c r="F163" i="3"/>
  <c r="G165" i="5"/>
  <c r="F118" i="3"/>
  <c r="G119" i="5" s="1"/>
  <c r="G120" i="5"/>
  <c r="F39" i="3"/>
  <c r="G41" i="5"/>
  <c r="G204" i="3"/>
  <c r="H205" i="5" s="1"/>
  <c r="H206" i="5"/>
  <c r="G155" i="3"/>
  <c r="H157" i="5"/>
  <c r="G118" i="3"/>
  <c r="H119" i="5" s="1"/>
  <c r="H120" i="5"/>
  <c r="F200" i="3"/>
  <c r="F123" i="4" s="1"/>
  <c r="G202" i="5"/>
  <c r="H212" i="5"/>
  <c r="G138" i="3"/>
  <c r="G12" i="4" s="1"/>
  <c r="H140" i="5"/>
  <c r="G34" i="3"/>
  <c r="H36" i="5"/>
  <c r="F267" i="3"/>
  <c r="G269" i="5"/>
  <c r="G212" i="5"/>
  <c r="F159" i="3"/>
  <c r="G161" i="5"/>
  <c r="F34" i="3"/>
  <c r="G36" i="5"/>
  <c r="G200" i="3"/>
  <c r="G123" i="4" s="1"/>
  <c r="H202" i="5"/>
  <c r="G148" i="3"/>
  <c r="G48" i="4" s="1"/>
  <c r="H150" i="5"/>
  <c r="G44" i="3"/>
  <c r="H46" i="5"/>
  <c r="G10" i="3"/>
  <c r="H12" i="5"/>
  <c r="G142" i="3"/>
  <c r="H143" i="5" s="1"/>
  <c r="H144" i="5"/>
  <c r="G39" i="3"/>
  <c r="H41" i="5"/>
  <c r="F148" i="3"/>
  <c r="F48" i="4" s="1"/>
  <c r="G150" i="5"/>
  <c r="F10" i="3"/>
  <c r="G12" i="5"/>
  <c r="H297" i="3"/>
  <c r="H238" i="4" s="1"/>
  <c r="F127" i="4" l="1"/>
  <c r="G127" i="4"/>
  <c r="G210" i="3"/>
  <c r="F17" i="3"/>
  <c r="G71" i="3"/>
  <c r="H72" i="5" s="1"/>
  <c r="H156" i="5"/>
  <c r="G55" i="4"/>
  <c r="G164" i="5"/>
  <c r="F63" i="4"/>
  <c r="G156" i="5"/>
  <c r="F55" i="4"/>
  <c r="H164" i="5"/>
  <c r="G63" i="4"/>
  <c r="H73" i="5"/>
  <c r="G8" i="4"/>
  <c r="H160" i="5"/>
  <c r="G59" i="4"/>
  <c r="G160" i="5"/>
  <c r="F59" i="4"/>
  <c r="G33" i="3"/>
  <c r="H35" i="5"/>
  <c r="F38" i="3"/>
  <c r="G39" i="5" s="1"/>
  <c r="G40" i="5"/>
  <c r="F60" i="3"/>
  <c r="G62" i="5"/>
  <c r="H286" i="5"/>
  <c r="G284" i="3"/>
  <c r="F81" i="3"/>
  <c r="G82" i="5" s="1"/>
  <c r="G83" i="5"/>
  <c r="G139" i="5"/>
  <c r="F137" i="3"/>
  <c r="G138" i="5" s="1"/>
  <c r="G266" i="3"/>
  <c r="H268" i="5"/>
  <c r="G60" i="3"/>
  <c r="H62" i="5"/>
  <c r="H296" i="3"/>
  <c r="H237" i="4" s="1"/>
  <c r="I298" i="5"/>
  <c r="G149" i="5"/>
  <c r="F147" i="3"/>
  <c r="F47" i="4" s="1"/>
  <c r="G43" i="3"/>
  <c r="H44" i="5" s="1"/>
  <c r="H45" i="5"/>
  <c r="H201" i="5"/>
  <c r="G199" i="3"/>
  <c r="H200" i="5" s="1"/>
  <c r="F48" i="3"/>
  <c r="G49" i="5" s="1"/>
  <c r="G50" i="5"/>
  <c r="G38" i="3"/>
  <c r="H39" i="5" s="1"/>
  <c r="H40" i="5"/>
  <c r="G9" i="3"/>
  <c r="H11" i="5"/>
  <c r="H149" i="5"/>
  <c r="G147" i="3"/>
  <c r="G47" i="4" s="1"/>
  <c r="F33" i="3"/>
  <c r="G35" i="5"/>
  <c r="F266" i="3"/>
  <c r="G268" i="5"/>
  <c r="H139" i="5"/>
  <c r="G137" i="3"/>
  <c r="H138" i="5" s="1"/>
  <c r="F199" i="3"/>
  <c r="G200" i="5" s="1"/>
  <c r="G201" i="5"/>
  <c r="G16" i="4"/>
  <c r="G286" i="5"/>
  <c r="F284" i="3"/>
  <c r="G17" i="3"/>
  <c r="H18" i="5" s="1"/>
  <c r="H19" i="5"/>
  <c r="G48" i="3"/>
  <c r="H49" i="5" s="1"/>
  <c r="H50" i="5"/>
  <c r="G294" i="3"/>
  <c r="H296" i="5"/>
  <c r="F129" i="3"/>
  <c r="G130" i="5" s="1"/>
  <c r="G131" i="5"/>
  <c r="F16" i="4"/>
  <c r="H83" i="5"/>
  <c r="G81" i="3"/>
  <c r="G73" i="5"/>
  <c r="F71" i="3"/>
  <c r="F294" i="3"/>
  <c r="G296" i="5"/>
  <c r="F43" i="3"/>
  <c r="G44" i="5" s="1"/>
  <c r="G45" i="5"/>
  <c r="G129" i="3"/>
  <c r="H130" i="5" s="1"/>
  <c r="H131" i="5"/>
  <c r="F9" i="3"/>
  <c r="G10" i="5" s="1"/>
  <c r="G11" i="5"/>
  <c r="F105" i="4"/>
  <c r="G18" i="5" l="1"/>
  <c r="F8" i="3"/>
  <c r="H237" i="5"/>
  <c r="G105" i="4"/>
  <c r="G70" i="3"/>
  <c r="H71" i="5" s="1"/>
  <c r="H34" i="5"/>
  <c r="G34" i="5"/>
  <c r="H211" i="5"/>
  <c r="G82" i="4"/>
  <c r="G209" i="3"/>
  <c r="G208" i="3" s="1"/>
  <c r="F70" i="3"/>
  <c r="G71" i="5" s="1"/>
  <c r="G72" i="5"/>
  <c r="G86" i="3"/>
  <c r="H87" i="5" s="1"/>
  <c r="H88" i="5"/>
  <c r="H10" i="5"/>
  <c r="G8" i="3"/>
  <c r="G59" i="3"/>
  <c r="H60" i="5" s="1"/>
  <c r="H61" i="5"/>
  <c r="F86" i="3"/>
  <c r="G88" i="5"/>
  <c r="G148" i="5"/>
  <c r="F146" i="3"/>
  <c r="G271" i="3"/>
  <c r="H272" i="5" s="1"/>
  <c r="H285" i="5"/>
  <c r="G293" i="3"/>
  <c r="H294" i="5" s="1"/>
  <c r="H295" i="5"/>
  <c r="H82" i="5"/>
  <c r="F271" i="3"/>
  <c r="G272" i="5" s="1"/>
  <c r="G285" i="5"/>
  <c r="H148" i="5"/>
  <c r="G146" i="3"/>
  <c r="G237" i="5"/>
  <c r="F209" i="3"/>
  <c r="F293" i="3"/>
  <c r="G294" i="5" s="1"/>
  <c r="G295" i="5"/>
  <c r="F265" i="3"/>
  <c r="G266" i="5" s="1"/>
  <c r="G267" i="5"/>
  <c r="H295" i="3"/>
  <c r="I297" i="5"/>
  <c r="G265" i="3"/>
  <c r="H266" i="5" s="1"/>
  <c r="H267" i="5"/>
  <c r="F59" i="3"/>
  <c r="G60" i="5" s="1"/>
  <c r="G61" i="5"/>
  <c r="G240" i="4" l="1"/>
  <c r="G9" i="5"/>
  <c r="H9" i="5"/>
  <c r="H210" i="5"/>
  <c r="G211" i="5"/>
  <c r="F82" i="4"/>
  <c r="F240" i="4" s="1"/>
  <c r="G80" i="3"/>
  <c r="H81" i="5" s="1"/>
  <c r="H294" i="3"/>
  <c r="I296" i="5"/>
  <c r="G128" i="3"/>
  <c r="H129" i="5" s="1"/>
  <c r="H147" i="5"/>
  <c r="F128" i="3"/>
  <c r="G129" i="5" s="1"/>
  <c r="G147" i="5"/>
  <c r="H209" i="5"/>
  <c r="F80" i="3"/>
  <c r="G81" i="5" s="1"/>
  <c r="G87" i="5"/>
  <c r="C9" i="7"/>
  <c r="G299" i="3" l="1"/>
  <c r="G300" i="3" s="1"/>
  <c r="H300" i="5"/>
  <c r="H8" i="5" s="1"/>
  <c r="F208" i="3"/>
  <c r="G209" i="5" s="1"/>
  <c r="G300" i="5" s="1"/>
  <c r="G8" i="5" s="1"/>
  <c r="G210" i="5"/>
  <c r="H293" i="3"/>
  <c r="I294" i="5" s="1"/>
  <c r="I295" i="5"/>
  <c r="H31" i="3"/>
  <c r="F299" i="3" l="1"/>
  <c r="F300" i="3" s="1"/>
  <c r="D18" i="8"/>
  <c r="D17" i="8" s="1"/>
  <c r="D16" i="8" s="1"/>
  <c r="D15" i="8" s="1"/>
  <c r="D10" i="8" s="1"/>
  <c r="D19" i="8" s="1"/>
  <c r="D9" i="8" s="1"/>
  <c r="H30" i="3"/>
  <c r="I31" i="5" s="1"/>
  <c r="I32" i="5"/>
  <c r="E13" i="8"/>
  <c r="E12" i="8" s="1"/>
  <c r="E11" i="8" s="1"/>
  <c r="C18" i="8" l="1"/>
  <c r="C17" i="8" s="1"/>
  <c r="C16" i="8" s="1"/>
  <c r="C15" i="8" s="1"/>
  <c r="C10" i="8" s="1"/>
  <c r="C19" i="8" s="1"/>
  <c r="C9" i="8" s="1"/>
  <c r="H10" i="4"/>
  <c r="H222" i="4" l="1"/>
  <c r="H217" i="4" s="1"/>
  <c r="H28" i="3" l="1"/>
  <c r="H211" i="4" s="1"/>
  <c r="H27" i="3" l="1"/>
  <c r="I29" i="5"/>
  <c r="H291" i="3"/>
  <c r="H155" i="4" s="1"/>
  <c r="H287" i="3"/>
  <c r="H269" i="3"/>
  <c r="H161" i="4" s="1"/>
  <c r="H258" i="3"/>
  <c r="I259" i="5" s="1"/>
  <c r="H256" i="3"/>
  <c r="I257" i="5" s="1"/>
  <c r="H250" i="3"/>
  <c r="H246" i="3"/>
  <c r="H244" i="3"/>
  <c r="H241" i="3"/>
  <c r="H194" i="4" s="1"/>
  <c r="H229" i="3"/>
  <c r="H227" i="3"/>
  <c r="H99" i="4" s="1"/>
  <c r="H221" i="3"/>
  <c r="H217" i="3"/>
  <c r="H215" i="3"/>
  <c r="H212" i="3"/>
  <c r="H84" i="4" s="1"/>
  <c r="H206" i="3"/>
  <c r="H188" i="4" s="1"/>
  <c r="H202" i="3"/>
  <c r="H125" i="4" s="1"/>
  <c r="H193" i="3"/>
  <c r="H173" i="4" s="1"/>
  <c r="H190" i="3"/>
  <c r="H167" i="4" s="1"/>
  <c r="H187" i="3"/>
  <c r="H184" i="3"/>
  <c r="H149" i="4" s="1"/>
  <c r="H165" i="3"/>
  <c r="H65" i="4" s="1"/>
  <c r="H161" i="3"/>
  <c r="H61" i="4" s="1"/>
  <c r="H157" i="3"/>
  <c r="H57" i="4" s="1"/>
  <c r="H150" i="3"/>
  <c r="H50" i="4" s="1"/>
  <c r="H144" i="3"/>
  <c r="H170" i="4" s="1"/>
  <c r="H140" i="3"/>
  <c r="H14" i="4" s="1"/>
  <c r="H135" i="3"/>
  <c r="H132" i="3"/>
  <c r="H120" i="3"/>
  <c r="H179" i="4" s="1"/>
  <c r="H84" i="3"/>
  <c r="H228" i="4" s="1"/>
  <c r="H78" i="3"/>
  <c r="H158" i="4" s="1"/>
  <c r="H74" i="3"/>
  <c r="H68" i="3"/>
  <c r="H66" i="3"/>
  <c r="H56" i="3"/>
  <c r="H54" i="3"/>
  <c r="H51" i="3"/>
  <c r="H140" i="4" s="1"/>
  <c r="H46" i="3"/>
  <c r="H191" i="4" s="1"/>
  <c r="H41" i="3"/>
  <c r="H176" i="4" s="1"/>
  <c r="H36" i="3"/>
  <c r="H137" i="4" s="1"/>
  <c r="H25" i="3"/>
  <c r="H23" i="3"/>
  <c r="H20" i="3"/>
  <c r="H129" i="4" s="1"/>
  <c r="H12" i="3"/>
  <c r="H164" i="4" s="1"/>
  <c r="I26" i="5" l="1"/>
  <c r="H134" i="4"/>
  <c r="I69" i="5"/>
  <c r="H208" i="4"/>
  <c r="I133" i="5"/>
  <c r="H182" i="4"/>
  <c r="I57" i="5"/>
  <c r="H145" i="4"/>
  <c r="I136" i="5"/>
  <c r="H185" i="4"/>
  <c r="I245" i="5"/>
  <c r="H197" i="4"/>
  <c r="I251" i="5"/>
  <c r="H203" i="4"/>
  <c r="I55" i="5"/>
  <c r="H143" i="4"/>
  <c r="I24" i="5"/>
  <c r="H132" i="4"/>
  <c r="I67" i="5"/>
  <c r="H206" i="4"/>
  <c r="I247" i="5"/>
  <c r="H199" i="4"/>
  <c r="I28" i="5"/>
  <c r="H210" i="4"/>
  <c r="I218" i="5"/>
  <c r="H89" i="4"/>
  <c r="I222" i="5"/>
  <c r="H93" i="4"/>
  <c r="I216" i="5"/>
  <c r="H87" i="4"/>
  <c r="I230" i="5"/>
  <c r="H101" i="4"/>
  <c r="H73" i="3"/>
  <c r="H9" i="4" s="1"/>
  <c r="I75" i="5"/>
  <c r="H290" i="3"/>
  <c r="H289" i="3" s="1"/>
  <c r="I290" i="5" s="1"/>
  <c r="I292" i="5"/>
  <c r="H40" i="3"/>
  <c r="H175" i="4" s="1"/>
  <c r="I42" i="5"/>
  <c r="H156" i="3"/>
  <c r="H155" i="3" s="1"/>
  <c r="I158" i="5"/>
  <c r="H205" i="3"/>
  <c r="H187" i="4" s="1"/>
  <c r="I207" i="5"/>
  <c r="H11" i="3"/>
  <c r="H163" i="4" s="1"/>
  <c r="I13" i="5"/>
  <c r="H35" i="3"/>
  <c r="I37" i="5"/>
  <c r="H149" i="3"/>
  <c r="H49" i="4" s="1"/>
  <c r="I151" i="5"/>
  <c r="H201" i="3"/>
  <c r="H124" i="4" s="1"/>
  <c r="I203" i="5"/>
  <c r="H77" i="3"/>
  <c r="H157" i="4" s="1"/>
  <c r="I79" i="5"/>
  <c r="H45" i="3"/>
  <c r="H190" i="4" s="1"/>
  <c r="I47" i="5"/>
  <c r="H83" i="3"/>
  <c r="H227" i="4" s="1"/>
  <c r="I85" i="5"/>
  <c r="H160" i="3"/>
  <c r="I162" i="5"/>
  <c r="H189" i="3"/>
  <c r="I191" i="5"/>
  <c r="H211" i="3"/>
  <c r="H83" i="4" s="1"/>
  <c r="I213" i="5"/>
  <c r="H226" i="3"/>
  <c r="I228" i="5"/>
  <c r="H268" i="3"/>
  <c r="H160" i="4" s="1"/>
  <c r="I270" i="5"/>
  <c r="H183" i="3"/>
  <c r="I185" i="5"/>
  <c r="H240" i="3"/>
  <c r="I242" i="5"/>
  <c r="H19" i="3"/>
  <c r="I21" i="5"/>
  <c r="H186" i="3"/>
  <c r="I188" i="5"/>
  <c r="H139" i="3"/>
  <c r="H138" i="3" s="1"/>
  <c r="H12" i="4" s="1"/>
  <c r="I141" i="5"/>
  <c r="H50" i="3"/>
  <c r="I52" i="5"/>
  <c r="H119" i="3"/>
  <c r="H178" i="4" s="1"/>
  <c r="I121" i="5"/>
  <c r="H143" i="3"/>
  <c r="H169" i="4" s="1"/>
  <c r="I145" i="5"/>
  <c r="H164" i="3"/>
  <c r="H64" i="4" s="1"/>
  <c r="I166" i="5"/>
  <c r="H192" i="3"/>
  <c r="I194" i="5"/>
  <c r="H286" i="3"/>
  <c r="I287" i="5" s="1"/>
  <c r="I288" i="5"/>
  <c r="H214" i="3"/>
  <c r="H255" i="3"/>
  <c r="I256" i="5" s="1"/>
  <c r="H243" i="3"/>
  <c r="H196" i="4" s="1"/>
  <c r="H134" i="3"/>
  <c r="H131" i="3"/>
  <c r="H22" i="3"/>
  <c r="H131" i="4" s="1"/>
  <c r="H65" i="3"/>
  <c r="H53" i="3"/>
  <c r="H205" i="4" l="1"/>
  <c r="H61" i="3"/>
  <c r="H285" i="3"/>
  <c r="I286" i="5" s="1"/>
  <c r="I54" i="5"/>
  <c r="H142" i="4"/>
  <c r="I132" i="5"/>
  <c r="H181" i="4"/>
  <c r="I193" i="5"/>
  <c r="H172" i="4"/>
  <c r="I51" i="5"/>
  <c r="H139" i="4"/>
  <c r="I187" i="5"/>
  <c r="I241" i="5"/>
  <c r="H193" i="4"/>
  <c r="H136" i="4"/>
  <c r="I135" i="5"/>
  <c r="H184" i="4"/>
  <c r="I184" i="5"/>
  <c r="H148" i="4"/>
  <c r="I190" i="5"/>
  <c r="H166" i="4"/>
  <c r="I291" i="5"/>
  <c r="H154" i="4"/>
  <c r="I20" i="5"/>
  <c r="H128" i="4"/>
  <c r="I227" i="5"/>
  <c r="H98" i="4"/>
  <c r="I157" i="5"/>
  <c r="H56" i="4"/>
  <c r="I140" i="5"/>
  <c r="H13" i="4"/>
  <c r="I156" i="5"/>
  <c r="H55" i="4"/>
  <c r="I215" i="5"/>
  <c r="H86" i="4"/>
  <c r="I161" i="5"/>
  <c r="H60" i="4"/>
  <c r="I66" i="5"/>
  <c r="H142" i="3"/>
  <c r="I143" i="5" s="1"/>
  <c r="I144" i="5"/>
  <c r="H267" i="3"/>
  <c r="I269" i="5"/>
  <c r="I212" i="5"/>
  <c r="H44" i="3"/>
  <c r="I46" i="5"/>
  <c r="H200" i="3"/>
  <c r="H123" i="4" s="1"/>
  <c r="I202" i="5"/>
  <c r="H34" i="3"/>
  <c r="I36" i="5"/>
  <c r="H39" i="3"/>
  <c r="I41" i="5"/>
  <c r="H72" i="3"/>
  <c r="I74" i="5"/>
  <c r="H159" i="3"/>
  <c r="H18" i="3"/>
  <c r="I19" i="5" s="1"/>
  <c r="I23" i="5"/>
  <c r="I139" i="5"/>
  <c r="H204" i="3"/>
  <c r="I205" i="5" s="1"/>
  <c r="I206" i="5"/>
  <c r="H239" i="3"/>
  <c r="I240" i="5" s="1"/>
  <c r="I244" i="5"/>
  <c r="H163" i="3"/>
  <c r="I165" i="5"/>
  <c r="H118" i="3"/>
  <c r="I119" i="5" s="1"/>
  <c r="I120" i="5"/>
  <c r="H82" i="3"/>
  <c r="H226" i="4" s="1"/>
  <c r="I84" i="5"/>
  <c r="H76" i="3"/>
  <c r="I77" i="5" s="1"/>
  <c r="I78" i="5"/>
  <c r="H148" i="3"/>
  <c r="I150" i="5"/>
  <c r="H10" i="3"/>
  <c r="I12" i="5"/>
  <c r="H130" i="3"/>
  <c r="H49" i="3"/>
  <c r="H284" i="3"/>
  <c r="H182" i="3"/>
  <c r="I183" i="5" s="1"/>
  <c r="H127" i="4" l="1"/>
  <c r="I149" i="5"/>
  <c r="H48" i="4"/>
  <c r="I73" i="5"/>
  <c r="H8" i="4"/>
  <c r="I160" i="5"/>
  <c r="H59" i="4"/>
  <c r="I164" i="5"/>
  <c r="H63" i="4"/>
  <c r="H17" i="3"/>
  <c r="I18" i="5" s="1"/>
  <c r="H137" i="3"/>
  <c r="I138" i="5" s="1"/>
  <c r="H129" i="3"/>
  <c r="I130" i="5" s="1"/>
  <c r="I131" i="5"/>
  <c r="H271" i="3"/>
  <c r="I272" i="5" s="1"/>
  <c r="I285" i="5"/>
  <c r="H105" i="4"/>
  <c r="I83" i="5"/>
  <c r="H81" i="3"/>
  <c r="I82" i="5" s="1"/>
  <c r="H147" i="3"/>
  <c r="H71" i="3"/>
  <c r="H38" i="3"/>
  <c r="I39" i="5" s="1"/>
  <c r="I40" i="5"/>
  <c r="I201" i="5"/>
  <c r="H199" i="3"/>
  <c r="I200" i="5" s="1"/>
  <c r="H9" i="3"/>
  <c r="I10" i="5" s="1"/>
  <c r="I11" i="5"/>
  <c r="H48" i="3"/>
  <c r="I49" i="5" s="1"/>
  <c r="I50" i="5"/>
  <c r="H33" i="3"/>
  <c r="I35" i="5"/>
  <c r="H43" i="3"/>
  <c r="I44" i="5" s="1"/>
  <c r="I45" i="5"/>
  <c r="H266" i="3"/>
  <c r="I268" i="5"/>
  <c r="H60" i="3"/>
  <c r="I62" i="5"/>
  <c r="I34" i="5" l="1"/>
  <c r="I88" i="5"/>
  <c r="H16" i="4"/>
  <c r="I148" i="5"/>
  <c r="H47" i="4"/>
  <c r="H59" i="3"/>
  <c r="I60" i="5" s="1"/>
  <c r="I61" i="5"/>
  <c r="H8" i="3"/>
  <c r="H265" i="3"/>
  <c r="I266" i="5" s="1"/>
  <c r="I267" i="5"/>
  <c r="H146" i="3"/>
  <c r="H70" i="3"/>
  <c r="I71" i="5" s="1"/>
  <c r="I72" i="5"/>
  <c r="I237" i="5"/>
  <c r="H210" i="3"/>
  <c r="H82" i="4" s="1"/>
  <c r="H86" i="3"/>
  <c r="I87" i="5" s="1"/>
  <c r="H240" i="4" l="1"/>
  <c r="I9" i="5"/>
  <c r="I211" i="5"/>
  <c r="H209" i="3"/>
  <c r="H128" i="3"/>
  <c r="I129" i="5" s="1"/>
  <c r="I147" i="5"/>
  <c r="H80" i="3"/>
  <c r="H208" i="3" l="1"/>
  <c r="I209" i="5" s="1"/>
  <c r="I210" i="5"/>
  <c r="I81" i="5"/>
  <c r="H299" i="3" l="1"/>
  <c r="H300" i="3" s="1"/>
  <c r="I300" i="5"/>
  <c r="I8" i="5" s="1"/>
  <c r="E18" i="8" l="1"/>
  <c r="E17" i="8" s="1"/>
  <c r="E16" i="8" s="1"/>
  <c r="E15" i="8" s="1"/>
  <c r="E10" i="8" s="1"/>
  <c r="E19" i="8" s="1"/>
  <c r="E9" i="8" s="1"/>
</calcChain>
</file>

<file path=xl/comments1.xml><?xml version="1.0" encoding="utf-8"?>
<comments xmlns="http://schemas.openxmlformats.org/spreadsheetml/2006/main">
  <authors>
    <author>grigorova_tm</author>
  </authors>
  <commentList>
    <comment ref="F24" authorId="0">
      <text>
        <r>
          <rPr>
            <b/>
            <sz val="9"/>
            <color indexed="81"/>
            <rFont val="Tahoma"/>
            <family val="2"/>
            <charset val="204"/>
          </rPr>
          <t>grigorova_tm:</t>
        </r>
        <r>
          <rPr>
            <sz val="9"/>
            <color indexed="81"/>
            <rFont val="Tahoma"/>
            <family val="2"/>
            <charset val="204"/>
          </rPr>
          <t xml:space="preserve">
приоритетные - 1516,7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204"/>
          </rPr>
          <t>grigorova_tm:</t>
        </r>
        <r>
          <rPr>
            <sz val="9"/>
            <color indexed="81"/>
            <rFont val="Tahoma"/>
            <family val="2"/>
            <charset val="204"/>
          </rPr>
          <t xml:space="preserve">
в т.ч. Приоритетные- 17,1
Районные 17,0</t>
        </r>
      </text>
    </comment>
    <comment ref="F185" authorId="0">
      <text>
        <r>
          <rPr>
            <b/>
            <sz val="9"/>
            <color indexed="81"/>
            <rFont val="Tahoma"/>
            <family val="2"/>
            <charset val="204"/>
          </rPr>
          <t>grigorova_tm:</t>
        </r>
        <r>
          <rPr>
            <sz val="9"/>
            <color indexed="81"/>
            <rFont val="Tahoma"/>
            <family val="2"/>
            <charset val="204"/>
          </rPr>
          <t xml:space="preserve">
приоритетные - 150,0</t>
        </r>
      </text>
    </comment>
  </commentList>
</comments>
</file>

<file path=xl/sharedStrings.xml><?xml version="1.0" encoding="utf-8"?>
<sst xmlns="http://schemas.openxmlformats.org/spreadsheetml/2006/main" count="1837" uniqueCount="416">
  <si>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</si>
  <si>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</si>
  <si>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</si>
  <si>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</si>
  <si>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</si>
  <si>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</si>
  <si>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</si>
  <si>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</si>
  <si>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</si>
  <si>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</si>
  <si>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</si>
  <si>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</si>
  <si>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</si>
  <si>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</si>
  <si>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</si>
  <si>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</si>
  <si>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</si>
  <si>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</si>
  <si>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</si>
  <si>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</si>
  <si>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</si>
  <si>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</si>
  <si>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</si>
  <si>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</si>
  <si>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</si>
  <si>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</si>
  <si>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</si>
  <si>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</si>
  <si>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</si>
  <si>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</si>
  <si>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</si>
  <si>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</si>
  <si>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</si>
  <si>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</si>
  <si>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</si>
  <si>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</si>
  <si>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</si>
  <si>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</si>
  <si>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</si>
  <si>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</si>
  <si>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</si>
  <si>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</si>
  <si>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</si>
  <si>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</si>
  <si>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</si>
  <si>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</si>
  <si>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Национальная экономика</t>
  </si>
  <si>
    <t>Водное хозяйство</t>
  </si>
  <si>
    <t>Иные мероприятия  в области водных ресурсов</t>
  </si>
  <si>
    <t>99.0.00.83420</t>
  </si>
  <si>
    <t>Дорожное хозяйство (дорожные фонды)</t>
  </si>
  <si>
    <t>52.0.00.00000</t>
  </si>
  <si>
    <t>99.0.00.06070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</si>
  <si>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</si>
  <si>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</si>
  <si>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</si>
  <si>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</si>
  <si>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99.0.00.08260</t>
  </si>
  <si>
    <t>Иные мероприятия  в области жилищного хозяйства</t>
  </si>
  <si>
    <t>99.0.00.08270</t>
  </si>
  <si>
    <t>Коммунальное хозяйство</t>
  </si>
  <si>
    <t>51.0.00.00000</t>
  </si>
  <si>
    <t>51.0.00.04020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</si>
  <si>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</si>
  <si>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</si>
  <si>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</si>
  <si>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</si>
  <si>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</si>
  <si>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</si>
  <si>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</si>
  <si>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</si>
  <si>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</si>
  <si>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</si>
  <si>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</si>
  <si>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</si>
  <si>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</si>
  <si>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</si>
  <si>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</si>
  <si>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</si>
  <si>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99.0.00.05000</t>
  </si>
  <si>
    <t>Молодежная политика и оздоровление детей</t>
  </si>
  <si>
    <t>63.0.00.00000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</si>
  <si>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</si>
  <si>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</si>
  <si>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</si>
  <si>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</si>
  <si>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</si>
  <si>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</si>
  <si>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59.0.00.40580</t>
  </si>
  <si>
    <t>59.0.00.40590</t>
  </si>
  <si>
    <t>Расходы на выплаты персоналу казенных учреждений</t>
  </si>
  <si>
    <t>59.0.00.70510</t>
  </si>
  <si>
    <t>99.0.00.40580</t>
  </si>
  <si>
    <t>99.0.00.40590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</si>
  <si>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</si>
  <si>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</si>
  <si>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</si>
  <si>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</si>
  <si>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</si>
  <si>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</si>
  <si>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</si>
  <si>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60.0.00.00000</t>
  </si>
  <si>
    <t>60.0.00.01590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</si>
  <si>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</si>
  <si>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</si>
  <si>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</si>
  <si>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Условно-утвержденные расходы</t>
  </si>
  <si>
    <t>99.0.00.99990</t>
  </si>
  <si>
    <t>Итого расходов</t>
  </si>
  <si>
    <t>99.0.00.70190</t>
  </si>
  <si>
    <t>Приложение 5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</si>
  <si>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</si>
  <si>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</si>
  <si>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</si>
  <si>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</si>
  <si>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Наименование муниципального образования</t>
  </si>
  <si>
    <t>Итого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</si>
  <si>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</si>
  <si>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</si>
  <si>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</si>
  <si>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</si>
  <si>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</si>
  <si>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</si>
  <si>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</si>
  <si>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</si>
  <si>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</si>
  <si>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</si>
  <si>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</si>
  <si>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</si>
  <si>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</si>
  <si>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</si>
  <si>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</si>
  <si>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</si>
  <si>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</si>
  <si>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</si>
  <si>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</si>
  <si>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</si>
  <si>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</si>
  <si>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</si>
  <si>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</si>
  <si>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Объем
привлечения</t>
  </si>
  <si>
    <t>Объем средств, направляемых на погашение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</si>
  <si>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</si>
  <si>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</si>
  <si>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</si>
  <si>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</si>
  <si>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</si>
  <si>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</si>
  <si>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№ п/п</t>
  </si>
  <si>
    <t>Цель гарантирования</t>
  </si>
  <si>
    <t>Общий объем гарантий, тыс. рублей</t>
  </si>
  <si>
    <t>Категория принципалов</t>
  </si>
  <si>
    <t>Наличие права регрессного требования</t>
  </si>
  <si>
    <t>Иные условия предоставления и исполнения государственных гарантий</t>
  </si>
  <si>
    <t xml:space="preserve">Муниципальная программа "Сохранение и развитие культуры на территории  _________ сельсовета"
</t>
  </si>
  <si>
    <t>99.0.00.04020</t>
  </si>
  <si>
    <t>Муниципальная программа " Молодежная политика и оздоровление детей на территории  __________ сельсовета"</t>
  </si>
  <si>
    <t xml:space="preserve">Муниципальная программа "Физическая культура и спорт   ________ сельсовета </t>
  </si>
  <si>
    <t>Подпрограмма "Озеленение" муниципальной программы "Благоустройство территории __________ сельсовета</t>
  </si>
  <si>
    <t>Подпрограмма "Уличное освещение" муниципальной программы "Благоустройство территории  __________ сельсовета</t>
  </si>
  <si>
    <t>Муниципальная программа "Газификация территории  _______ сельсовета</t>
  </si>
  <si>
    <t>Муниципальная программа "Благоустройство территории  ___________ сельсовета</t>
  </si>
  <si>
    <t>Подпрограмма "Организация и содержание мест захоронения" муниципальной программы "Благоустройство территории  __________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</si>
  <si>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__________ сельсовета</t>
  </si>
  <si>
    <t xml:space="preserve">Сумма </t>
  </si>
  <si>
    <t xml:space="preserve">Мероприятия по развитию автомобильных дорог местного значения и обеспечение безопасности дорожного движения на территории поселения </t>
  </si>
  <si>
    <t>Наименование кода группы, подгруппы, статьи и вида источников финансирования дефицитов бюджетов</t>
  </si>
  <si>
    <r>
      <t>Муниципальные  внутренние заимствования,              в том числе</t>
    </r>
    <r>
      <rPr>
        <sz val="10"/>
        <rFont val="Times New Roman"/>
        <family val="1"/>
        <charset val="204"/>
      </rPr>
      <t xml:space="preserve"> </t>
    </r>
  </si>
  <si>
    <t>-</t>
  </si>
  <si>
    <t>Предельные сроки погашения</t>
  </si>
  <si>
    <t>Приложение 3</t>
  </si>
  <si>
    <t>Приложнение 4</t>
  </si>
  <si>
    <t>Приложение 6</t>
  </si>
  <si>
    <t>Приложение 8</t>
  </si>
  <si>
    <t>Приложение 10</t>
  </si>
  <si>
    <t xml:space="preserve">Публичные нормативные социальные выплаты гражданам 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</si>
  <si>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</si>
  <si>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</si>
  <si>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</si>
  <si>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Оценка недвижимости, признание прав и регулирование отношений по государственной и муниципальной собственности</t>
  </si>
  <si>
    <t>Осуществление первичного воинского учета на территориях, где отсутствуют военные комиссариаты</t>
  </si>
  <si>
    <t>Решение вопросов в сфере административных правонарушений</t>
  </si>
  <si>
    <t>Обеспечение сбалансированности бюджета</t>
  </si>
  <si>
    <t xml:space="preserve">2025 год </t>
  </si>
  <si>
    <t>2025 год</t>
  </si>
  <si>
    <t>Обеспечение сбалансированности местных бюджетов</t>
  </si>
  <si>
    <t>Мероприятия  "Газификация территории поселения"</t>
  </si>
  <si>
    <t>Мероприятия по газификации поселения</t>
  </si>
  <si>
    <t xml:space="preserve">Мероприятие  "Прочие мероприятия по благоустройству территории сельских поселений" </t>
  </si>
  <si>
    <t>Мероприятия  "Сохранение и развитие культуры" на территории поселения</t>
  </si>
  <si>
    <t xml:space="preserve">Мероприятия по сохранению памятников и других мемориальных объектов, увековечивающих память о защитниках Отечества </t>
  </si>
  <si>
    <t xml:space="preserve">Мероприятия "Физическая культура и спорт" на территории поселения </t>
  </si>
  <si>
    <t>Мероприятие  "Уличное освещение" по благоустройству территории поселения</t>
  </si>
  <si>
    <t>Мероприятие "Организация и содержание мест захоронения" по благоустройству территории поселения</t>
  </si>
  <si>
    <t xml:space="preserve">Мероприятия в области жилищно-коммунального хозяйства </t>
  </si>
  <si>
    <t>Мероприятия по сохранению и развитию культуры на территории поселения</t>
  </si>
  <si>
    <t>Прочие мероприятия по благоустройству территории поселения</t>
  </si>
  <si>
    <t>Национальная оборона</t>
  </si>
  <si>
    <t>Реализация инициативных проектов</t>
  </si>
  <si>
    <t>Софинанансирование инициативных проектов</t>
  </si>
  <si>
    <t>Софинансирование по устойчивому функционированию автомобильных дорог местного значения и исскуственных сооружений на них, а также улично-дорожной сети</t>
  </si>
  <si>
    <t>Реализация социально значимых проектов в сфере развития общественной инфраструктуры</t>
  </si>
  <si>
    <t>Софинансирование социально значимых проектов в сфере развития общественной инфраструктуры</t>
  </si>
  <si>
    <t>99.0.00.70370</t>
  </si>
  <si>
    <t>99.0.00.S0370</t>
  </si>
  <si>
    <t>58.1.00.70510</t>
  </si>
  <si>
    <t>58.4.00.70240</t>
  </si>
  <si>
    <t>58.4.00.70510</t>
  </si>
  <si>
    <t>58.4.00.S0240</t>
  </si>
  <si>
    <t>58.4.00.70370</t>
  </si>
  <si>
    <t>58.4.00.S0370</t>
  </si>
  <si>
    <t>Реализация мероприятий в рамках регионального проекта "Формирование комфортной городской среды"</t>
  </si>
  <si>
    <t>99.0.F2.00000</t>
  </si>
  <si>
    <t>99.0.F2.55552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</si>
  <si>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</si>
  <si>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</si>
  <si>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Установка мемориальных знаков на воинских захоронениях</t>
  </si>
  <si>
    <t>59.0.00.L2992</t>
  </si>
  <si>
    <t>Массовый спорт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</si>
  <si>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</si>
  <si>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</si>
  <si>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60.0.00.70510</t>
  </si>
  <si>
    <t>59.0.00.70370</t>
  </si>
  <si>
    <t>59.0.00.S0370</t>
  </si>
  <si>
    <t>Мероприятие "Озеленение" по благоустройству территории поселения</t>
  </si>
  <si>
    <t>Благоустройство общественных пространств</t>
  </si>
  <si>
    <t>Приложение 1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</si>
  <si>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</si>
  <si>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</si>
  <si>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</si>
  <si>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</si>
  <si>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</si>
  <si>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</si>
  <si>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</si>
  <si>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</si>
  <si>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</si>
  <si>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</si>
  <si>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</si>
  <si>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</si>
  <si>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</si>
  <si>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</si>
  <si>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</si>
  <si>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</si>
  <si>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</si>
  <si>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</si>
  <si>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</si>
  <si>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</si>
  <si>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</si>
  <si>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</si>
  <si>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</si>
  <si>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</si>
  <si>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</si>
  <si>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</si>
  <si>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</si>
  <si>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</si>
  <si>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</si>
  <si>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</si>
  <si>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</si>
  <si>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</si>
  <si>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</si>
  <si>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</si>
  <si>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</si>
  <si>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</si>
  <si>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</si>
  <si>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</si>
  <si>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</si>
  <si>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</si>
  <si>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</si>
  <si>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</si>
  <si>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</si>
  <si>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</si>
  <si>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</si>
  <si>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</si>
  <si>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</si>
  <si>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</si>
  <si>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</si>
  <si>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</si>
  <si>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</si>
  <si>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</si>
  <si>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</si>
  <si>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</si>
  <si>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</si>
  <si>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</si>
  <si>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</si>
  <si>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</si>
  <si>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</si>
  <si>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</si>
  <si>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</si>
  <si>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</si>
  <si>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</si>
  <si>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</si>
  <si>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</si>
  <si>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</si>
  <si>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</si>
  <si>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</si>
  <si>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</si>
  <si>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</si>
  <si>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</si>
  <si>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</si>
  <si>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</si>
  <si>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</si>
  <si>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001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</si>
  <si>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</si>
  <si>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</si>
  <si>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</si>
  <si>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</si>
  <si>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</si>
  <si>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</si>
  <si>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</si>
  <si>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800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</si>
  <si>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</si>
  <si>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</si>
  <si>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</si>
  <si>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</si>
  <si>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25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</si>
  <si>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</si>
  <si>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26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</si>
  <si>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</si>
  <si>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</si>
  <si>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</si>
  <si>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</si>
  <si>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</si>
  <si>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</si>
  <si>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</si>
  <si>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</si>
  <si>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</si>
  <si>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</si>
  <si>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</si>
  <si>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</si>
  <si>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</si>
  <si>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</si>
  <si>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</si>
  <si>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</si>
  <si>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</si>
  <si>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</si>
  <si>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</si>
  <si>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</si>
  <si>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30</t>
  </si>
  <si>
    <t>150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</si>
  <si>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</si>
  <si>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</si>
  <si>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</si>
  <si>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</si>
  <si>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</si>
  <si>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35</t>
  </si>
  <si>
    <t>Субсидии бюджетам бюджетной системы Российской Федерации</t>
  </si>
  <si>
    <t>900</t>
  </si>
  <si>
    <t>Субсидии бюджетам сельских поселений из местных бюджетов</t>
  </si>
  <si>
    <t>999</t>
  </si>
  <si>
    <t>Субвенции бюджетам бюджетной системы Российской Федерации</t>
  </si>
  <si>
    <t>024</t>
  </si>
  <si>
    <t>Субвенции на выполнение передаваемых полномочий субъектов Российской Федерации</t>
  </si>
  <si>
    <t>40</t>
  </si>
  <si>
    <t>Субвенции бюджетам сельских поселений на выполнение передаваемых полномочий субъектов Российской Федерации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</si>
  <si>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</si>
  <si>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</si>
  <si>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</si>
  <si>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</si>
  <si>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</si>
  <si>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</si>
  <si>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</si>
  <si>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</si>
  <si>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</si>
  <si>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</si>
  <si>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Приложение 2</t>
  </si>
  <si>
    <t>Наименование вида доходов</t>
  </si>
  <si>
    <t>нормативы отчислений в местный бюджет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</si>
  <si>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</si>
  <si>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</si>
  <si>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194</t>
  </si>
  <si>
    <t>201</t>
  </si>
  <si>
    <t>Искитимский муниципальный район</t>
  </si>
  <si>
    <t>293</t>
  </si>
  <si>
    <t>администрация Усть-Чемского сельсовета Искитмского района Новосибирской области</t>
  </si>
  <si>
    <t>Муниципальная программа "Дорожное хозяйство на территории Усть-Чемского сельсовета"</t>
  </si>
  <si>
    <t>Доходы 
бюджета
2025 год</t>
  </si>
  <si>
    <t>Доходы 
бюджета
2026 год</t>
  </si>
  <si>
    <t>2026 год</t>
  </si>
  <si>
    <t xml:space="preserve">2026 год </t>
  </si>
  <si>
    <t>Прочие мобилизационные расходы</t>
  </si>
  <si>
    <t>99.0.00.01180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</si>
  <si>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Усть-Чемского сельсовета"</t>
  </si>
  <si>
    <t>Мероприятия по пожарной безопасности на территории поселения</t>
  </si>
  <si>
    <t>Доходы 
бюджета
2027 год</t>
  </si>
  <si>
    <t>2027 год</t>
  </si>
  <si>
    <t xml:space="preserve">2027 год </t>
  </si>
  <si>
    <t>2026год</t>
  </si>
  <si>
    <t>к Решению "О бюджете Усть-Чемского сельсовета Искитимского района Новосибирской области на 2025 год и плановый период 2026 и 2027 годов"</t>
  </si>
  <si>
    <t>НОРМАТИВЫ РАСПРЕДЕЛЕНИЯ ДОХОДОВ МЕЖДУ БЮДЖЕТАМИ БЮДЖЕТНОЙ СИСТЕМЫ РОССИЙСКОЙ ФЕДЕРАЦИИ                                                                     НА 2025 ГОД И ПЛАНОВЫЙ ПЕРИОД 2026 И 2027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</si>
  <si>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ПЛАНОВЫЙ ПЕРИОД 2026 И 2027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</si>
  <si>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ПЛАНОВЫЙ ПЕРИОД 2026 И 2027 ГОДОВ</t>
  </si>
  <si>
    <t>ВЕДОМСТВЕННАЯ СТРУКТУРА РАСХОДОВ МЕСТНОГО БЮДЖЕТА НА 2025 ГОД И ПЛАНОВЫЙ ПЕРИОД 2026 И 2027 годов</t>
  </si>
  <si>
    <t>РАСПРЕДЕЛЕНИЕ БЮДЖЕТНЫХ АССИГНОВАНИЙ НА ИСПОЛНЕНИЕ ПУБЛИЧНЫХ НОРМАТИВНЫХ ОБЯЗАТЕЛЬСТВ НА 2025 ГОД И ПЛАНОВЫЙ ПЕРИОД 2026 И 2027 ГОДОВ</t>
  </si>
  <si>
    <t>РАСПРЕДЕЛЕНИЕ ИНЫХ  МЕЖБЮДЖЕТНЫХ ТРАНСФЕРТОВ НА РЕАЛИЗАЦИЮ МЕРОПРИЯТИЙ ПО ОСУЩЕСТВЛЕНИЮ ВНЕШНЕГО МУНИЦИПАЛЬНОГО ФИНАНСОВОГО КОНТРОЛЯ НА 2025 ГОД И ПЛАНОВЫЙ ПЕРИОД 2026 И 2027 ГОДОВ</t>
  </si>
  <si>
    <t xml:space="preserve">           ИСТОЧНИКИ ФИНАНСИРОВАНИЯ ДЕФИЦИТА МЕСТНОГО БЮДЖЕТА НА 2025 ГОД И ПЛАНОВЫЙ ПЕРИОД 2026 И 2027 ГОДОВ </t>
  </si>
  <si>
    <t>ПРОГРАММА МУНИЦИПАЛЬНЫХ ВНУТРЕННИХ ЗАИМСТВОВАНИЙ УСТЬ-ЧЕМСКОГО СЕЛЬСОВЕТА НА 2025 ГОД И ПЛАНОВЫЙ ПЕРИОД  2026 И 2027 ГОДОВ</t>
  </si>
  <si>
    <t>ПРОГРАММА МУНИЦИПАЛЬНЫХ ГАРАНТИЙ УСТЬ-ЧЕМСКОГО СЕЛЬСОВЕТА В ВАЛЮТЕ РОССИЙСКОЙ ФЕДЕРАЦИИ НА 2025 ГОД И ПЛАНОВЫЙ ПЕРИОД  2026 И 2027 ГОДОВ</t>
  </si>
  <si>
    <t>к решению "О бюджете Усть-Чемского сельсовета Искитимского района Новосибирской области на 2025 год и плановый период 2026 и 2027 годов"</t>
  </si>
  <si>
    <t>Доходы местного бюджета на 2025 год и плановый период 2026 и 2027 годов</t>
  </si>
  <si>
    <t>Реализация инициативного проекта ""</t>
  </si>
  <si>
    <t>52.0.00.70240</t>
  </si>
  <si>
    <t>52.0.00.70370</t>
  </si>
  <si>
    <t xml:space="preserve">Развитие автомобильных дорог местного значения на территории поселения </t>
  </si>
  <si>
    <t>52.0.00.9Д010</t>
  </si>
  <si>
    <t>Обеспечение безопасности дорожного движения на территории поселения</t>
  </si>
  <si>
    <t>52.0.00.9Д020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</si>
  <si>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</t>
  </si>
  <si>
    <t>52.0.00.9Д160</t>
  </si>
  <si>
    <t>Финансовое обеспечение деятельности муниципальных образований Новосибирской области по управлению дорожным хозяйством</t>
  </si>
  <si>
    <t>52.0.00.9Д880</t>
  </si>
  <si>
    <t>Софинанансирование инициативного проекта ""</t>
  </si>
  <si>
    <t>52.0.00.S0240</t>
  </si>
  <si>
    <t>52.0.00.S0370</t>
  </si>
  <si>
    <t>52.0.00.SД160</t>
  </si>
  <si>
    <t>Софинансирование финансового обеспечения деятельности муниципальных образований Новосибирской области по управлению дорожным хозяйством</t>
  </si>
  <si>
    <t>52.0.00.SД880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</si>
</sst>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"/>
    <numFmt numFmtId="170" formatCode="00;[Red]\-00;&quot;&quot;"/>
    <numFmt numFmtId="171" formatCode="0.0%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0" fillId="0" borderId="0"/>
    <xf numFmtId="0" fontId="21" fillId="0" borderId="0"/>
    <xf numFmtId="0" fontId="10" fillId="0" borderId="0"/>
  </cellStyleXfs>
  <cellXfs count="381">
    <xf numFmtId="0" fontId="0" fillId="0" borderId="0" xfId="0"/>
    <xf numFmtId="0" fontId="1" fillId="0" borderId="0" xfId="1" applyFill="1"/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" fillId="0" borderId="0" xfId="1"/>
    <xf numFmtId="0" fontId="13" fillId="0" borderId="0" xfId="1" applyFont="1" applyFill="1" applyAlignment="1">
      <alignment vertical="center"/>
    </xf>
    <xf numFmtId="0" fontId="11" fillId="0" borderId="0" xfId="1" applyFont="1"/>
    <xf numFmtId="0" fontId="11" fillId="0" borderId="1" xfId="1" applyFont="1" applyBorder="1" applyAlignment="1">
      <alignment horizontal="justify" vertical="top" wrapText="1"/>
    </xf>
    <xf numFmtId="168" fontId="11" fillId="0" borderId="0" xfId="1" applyNumberFormat="1" applyFont="1" applyFill="1"/>
    <xf numFmtId="0" fontId="2" fillId="0" borderId="0" xfId="1" applyFont="1"/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/>
    <xf numFmtId="0" fontId="11" fillId="0" borderId="0" xfId="1" applyFont="1" applyBorder="1" applyAlignment="1">
      <alignment horizontal="center" vertical="top" wrapText="1"/>
    </xf>
    <xf numFmtId="0" fontId="1" fillId="0" borderId="0" xfId="1" applyBorder="1"/>
    <xf numFmtId="0" fontId="11" fillId="0" borderId="0" xfId="1" applyFont="1" applyBorder="1" applyAlignment="1">
      <alignment horizontal="justify" vertical="top" wrapText="1"/>
    </xf>
    <xf numFmtId="168" fontId="11" fillId="0" borderId="0" xfId="1" applyNumberFormat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0" xfId="1" applyFont="1" applyBorder="1"/>
    <xf numFmtId="164" fontId="2" fillId="2" borderId="1" xfId="1" applyNumberFormat="1" applyFont="1" applyFill="1" applyBorder="1" applyAlignment="1" applyProtection="1">
      <alignment horizontal="center" vertical="center"/>
      <protection hidden="1"/>
    </xf>
    <xf numFmtId="165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0" xfId="1" applyFont="1" applyAlignment="1">
      <alignment horizontal="right" vertical="center"/>
    </xf>
    <xf numFmtId="0" fontId="2" fillId="0" borderId="0" xfId="0" applyFont="1" applyBorder="1"/>
    <xf numFmtId="168" fontId="2" fillId="0" borderId="0" xfId="0" applyNumberFormat="1" applyFont="1" applyBorder="1" applyAlignment="1">
      <alignment horizontal="center" vertical="center"/>
    </xf>
    <xf numFmtId="0" fontId="4" fillId="0" borderId="1" xfId="0" applyFont="1" applyBorder="1"/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2" borderId="1" xfId="1" applyNumberFormat="1" applyFont="1" applyFill="1" applyBorder="1" applyAlignment="1" applyProtection="1">
      <alignment horizontal="left" vertical="top" wrapText="1"/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13" fillId="0" borderId="3" xfId="1" applyNumberFormat="1" applyFont="1" applyBorder="1" applyAlignment="1">
      <alignment horizontal="center" vertical="center"/>
    </xf>
    <xf numFmtId="168" fontId="13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169" fontId="2" fillId="0" borderId="1" xfId="1" applyNumberFormat="1" applyFont="1" applyBorder="1" applyAlignment="1">
      <alignment horizontal="center" vertical="center" wrapText="1"/>
    </xf>
    <xf numFmtId="169" fontId="2" fillId="0" borderId="1" xfId="1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 wrapText="1"/>
    </xf>
    <xf numFmtId="168" fontId="2" fillId="2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9" fontId="2" fillId="0" borderId="1" xfId="1" applyNumberFormat="1" applyFont="1" applyBorder="1" applyAlignment="1">
      <alignment horizontal="center" vertical="top" wrapText="1"/>
    </xf>
    <xf numFmtId="168" fontId="11" fillId="0" borderId="1" xfId="1" applyNumberFormat="1" applyFont="1" applyBorder="1" applyAlignment="1">
      <alignment horizontal="center" vertical="center" wrapText="1"/>
    </xf>
    <xf numFmtId="168" fontId="10" fillId="0" borderId="1" xfId="1" applyNumberFormat="1" applyFont="1" applyBorder="1" applyAlignment="1">
      <alignment horizontal="center" vertical="center" wrapText="1"/>
    </xf>
    <xf numFmtId="0" fontId="1" fillId="0" borderId="0" xfId="1" applyFont="1" applyFill="1"/>
    <xf numFmtId="168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169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21" fillId="0" borderId="0" xfId="3"/>
    <xf numFmtId="0" fontId="10" fillId="0" borderId="0" xfId="4" applyNumberFormat="1" applyFont="1" applyFill="1" applyAlignment="1" applyProtection="1">
      <alignment horizontal="right" vertical="top" wrapText="1"/>
      <protection hidden="1"/>
    </xf>
    <xf numFmtId="0" fontId="2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3" applyFont="1" applyBorder="1" applyAlignment="1">
      <alignment vertical="center"/>
    </xf>
    <xf numFmtId="171" fontId="10" fillId="0" borderId="1" xfId="3" applyNumberFormat="1" applyFont="1" applyBorder="1" applyAlignment="1">
      <alignment horizontal="center" vertical="center"/>
    </xf>
    <xf numFmtId="0" fontId="10" fillId="0" borderId="1" xfId="3" applyFont="1" applyFill="1" applyBorder="1" applyAlignment="1">
      <alignment vertical="center"/>
    </xf>
    <xf numFmtId="171" fontId="10" fillId="0" borderId="1" xfId="3" applyNumberFormat="1" applyFont="1" applyFill="1" applyBorder="1" applyAlignment="1">
      <alignment horizontal="center" vertical="center"/>
    </xf>
    <xf numFmtId="0" fontId="10" fillId="0" borderId="1" xfId="3" applyFont="1" applyBorder="1" applyAlignment="1">
      <alignment horizontal="justify" vertical="center" wrapText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Font="1" applyFill="1" applyAlignment="1">
      <alignment horizontal="right" vertical="center" wrapText="1"/>
    </xf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right" wrapText="1"/>
    </xf>
    <xf numFmtId="0" fontId="0" fillId="0" borderId="0" xfId="0" applyFill="1" applyAlignment="1">
      <alignment vertical="top" wrapText="1"/>
    </xf>
    <xf numFmtId="168" fontId="13" fillId="2" borderId="1" xfId="0" applyNumberFormat="1" applyFont="1" applyFill="1" applyBorder="1" applyAlignment="1">
      <alignment horizontal="right" vertical="center"/>
    </xf>
    <xf numFmtId="168" fontId="10" fillId="2" borderId="1" xfId="0" applyNumberFormat="1" applyFont="1" applyFill="1" applyBorder="1" applyAlignment="1">
      <alignment horizontal="right" vertical="center"/>
    </xf>
    <xf numFmtId="168" fontId="23" fillId="2" borderId="1" xfId="0" applyNumberFormat="1" applyFont="1" applyFill="1" applyBorder="1" applyAlignment="1">
      <alignment horizontal="right" vertical="center"/>
    </xf>
    <xf numFmtId="168" fontId="10" fillId="2" borderId="2" xfId="0" applyNumberFormat="1" applyFont="1" applyFill="1" applyBorder="1" applyAlignment="1">
      <alignment horizontal="right" vertical="center"/>
    </xf>
    <xf numFmtId="168" fontId="10" fillId="2" borderId="1" xfId="0" applyNumberFormat="1" applyFont="1" applyFill="1" applyBorder="1" applyAlignment="1">
      <alignment horizontal="right" vertical="center" wrapText="1"/>
    </xf>
    <xf numFmtId="168" fontId="24" fillId="2" borderId="1" xfId="0" applyNumberFormat="1" applyFont="1" applyFill="1" applyBorder="1" applyAlignment="1">
      <alignment horizontal="right" vertical="center" wrapText="1"/>
    </xf>
    <xf numFmtId="0" fontId="15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10" fillId="2" borderId="0" xfId="1" applyFont="1" applyFill="1"/>
    <xf numFmtId="0" fontId="1" fillId="2" borderId="0" xfId="1" applyFont="1" applyFill="1"/>
    <xf numFmtId="0" fontId="10" fillId="2" borderId="0" xfId="1" applyFont="1" applyFill="1" applyAlignment="1">
      <alignment horizontal="right" vertical="top" wrapText="1"/>
    </xf>
    <xf numFmtId="0" fontId="27" fillId="2" borderId="0" xfId="0" applyFont="1" applyFill="1" applyAlignment="1">
      <alignment horizontal="right" vertical="top" wrapText="1"/>
    </xf>
    <xf numFmtId="0" fontId="12" fillId="2" borderId="0" xfId="1" applyFont="1" applyFill="1"/>
    <xf numFmtId="0" fontId="10" fillId="2" borderId="0" xfId="1" applyFont="1" applyFill="1" applyAlignment="1">
      <alignment horizontal="right"/>
    </xf>
    <xf numFmtId="0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2" borderId="1" xfId="1" applyNumberFormat="1" applyFont="1" applyFill="1" applyBorder="1" applyAlignment="1" applyProtection="1">
      <alignment horizontal="center" vertical="center"/>
      <protection hidden="1"/>
    </xf>
    <xf numFmtId="165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" xfId="1" applyNumberFormat="1" applyFont="1" applyFill="1" applyBorder="1" applyAlignment="1" applyProtection="1">
      <alignment horizontal="center" vertical="center"/>
      <protection hidden="1"/>
    </xf>
    <xf numFmtId="168" fontId="4" fillId="2" borderId="1" xfId="1" applyNumberFormat="1" applyFont="1" applyFill="1" applyBorder="1" applyAlignment="1" applyProtection="1">
      <alignment horizontal="right" vertical="center"/>
      <protection hidden="1"/>
    </xf>
    <xf numFmtId="167" fontId="4" fillId="2" borderId="1" xfId="1" applyNumberFormat="1" applyFont="1" applyFill="1" applyBorder="1" applyAlignment="1" applyProtection="1">
      <alignment horizontal="right" vertical="center"/>
      <protection hidden="1"/>
    </xf>
    <xf numFmtId="0" fontId="4" fillId="2" borderId="1" xfId="1" applyNumberFormat="1" applyFont="1" applyFill="1" applyBorder="1" applyAlignment="1" applyProtection="1">
      <alignment horizontal="left" vertical="top" wrapText="1"/>
      <protection hidden="1"/>
    </xf>
    <xf numFmtId="167" fontId="2" fillId="2" borderId="1" xfId="1" applyNumberFormat="1" applyFont="1" applyFill="1" applyBorder="1" applyAlignment="1" applyProtection="1">
      <alignment horizontal="right" vertical="center"/>
      <protection hidden="1"/>
    </xf>
    <xf numFmtId="168" fontId="28" fillId="2" borderId="1" xfId="1" applyNumberFormat="1" applyFont="1" applyFill="1" applyBorder="1" applyAlignment="1" applyProtection="1">
      <alignment horizontal="right" vertical="center"/>
      <protection hidden="1"/>
    </xf>
    <xf numFmtId="166" fontId="2" fillId="2" borderId="1" xfId="1" applyNumberFormat="1" applyFont="1" applyFill="1" applyBorder="1" applyAlignment="1" applyProtection="1">
      <alignment horizontal="left" vertical="top"/>
      <protection hidden="1"/>
    </xf>
    <xf numFmtId="0" fontId="1" fillId="2" borderId="0" xfId="1" applyFont="1" applyFill="1" applyAlignment="1">
      <alignment horizontal="left" vertical="top"/>
    </xf>
    <xf numFmtId="168" fontId="2" fillId="2" borderId="4" xfId="1" applyNumberFormat="1" applyFont="1" applyFill="1" applyBorder="1" applyAlignment="1" applyProtection="1">
      <alignment horizontal="right" vertical="center"/>
      <protection hidden="1"/>
    </xf>
    <xf numFmtId="167" fontId="2" fillId="2" borderId="4" xfId="1" applyNumberFormat="1" applyFont="1" applyFill="1" applyBorder="1" applyAlignment="1" applyProtection="1">
      <alignment horizontal="right" vertical="center"/>
      <protection hidden="1"/>
    </xf>
    <xf numFmtId="0" fontId="1" fillId="2" borderId="0" xfId="1" applyFont="1" applyFill="1" applyAlignment="1">
      <alignment vertical="center"/>
    </xf>
    <xf numFmtId="0" fontId="28" fillId="2" borderId="1" xfId="1" applyNumberFormat="1" applyFont="1" applyFill="1" applyBorder="1" applyAlignment="1" applyProtection="1">
      <alignment horizontal="left" vertical="top" wrapText="1"/>
      <protection hidden="1"/>
    </xf>
    <xf numFmtId="0" fontId="29" fillId="2" borderId="15" xfId="0" applyNumberFormat="1" applyFont="1" applyFill="1" applyBorder="1" applyAlignment="1" applyProtection="1">
      <alignment horizontal="left" vertical="center" wrapText="1"/>
    </xf>
    <xf numFmtId="0" fontId="28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1" applyNumberFormat="1" applyFont="1" applyFill="1" applyBorder="1" applyAlignment="1" applyProtection="1">
      <alignment horizontal="left" vertical="top"/>
      <protection hidden="1"/>
    </xf>
    <xf numFmtId="0" fontId="2" fillId="2" borderId="1" xfId="1" applyNumberFormat="1" applyFont="1" applyFill="1" applyBorder="1" applyAlignment="1" applyProtection="1">
      <alignment horizontal="left" vertical="center" wrapText="1"/>
      <protection hidden="1"/>
    </xf>
    <xf numFmtId="0" fontId="4" fillId="2" borderId="1" xfId="0" applyNumberFormat="1" applyFont="1" applyFill="1" applyBorder="1" applyAlignment="1" applyProtection="1">
      <alignment horizontal="left" vertical="center" wrapText="1"/>
      <protection hidden="1"/>
    </xf>
    <xf numFmtId="17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17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2" xfId="1" applyNumberFormat="1" applyFont="1" applyFill="1" applyBorder="1" applyAlignment="1" applyProtection="1">
      <protection hidden="1"/>
    </xf>
    <xf numFmtId="0" fontId="4" fillId="2" borderId="7" xfId="1" applyNumberFormat="1" applyFont="1" applyFill="1" applyBorder="1" applyAlignment="1" applyProtection="1">
      <protection hidden="1"/>
    </xf>
    <xf numFmtId="0" fontId="2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10" xfId="1" applyNumberFormat="1" applyFont="1" applyFill="1" applyBorder="1" applyAlignment="1" applyProtection="1">
      <protection hidden="1"/>
    </xf>
    <xf numFmtId="168" fontId="4" fillId="2" borderId="1" xfId="1" applyNumberFormat="1" applyFont="1" applyFill="1" applyBorder="1" applyAlignment="1" applyProtection="1">
      <alignment horizontal="right"/>
      <protection hidden="1"/>
    </xf>
    <xf numFmtId="0" fontId="2" fillId="2" borderId="0" xfId="1" applyFont="1" applyFill="1" applyProtection="1">
      <protection hidden="1"/>
    </xf>
    <xf numFmtId="168" fontId="1" fillId="2" borderId="0" xfId="1" applyNumberFormat="1" applyFont="1" applyFill="1"/>
    <xf numFmtId="0" fontId="12" fillId="2" borderId="0" xfId="1" applyFont="1" applyFill="1" applyProtection="1">
      <protection hidden="1"/>
    </xf>
    <xf numFmtId="0" fontId="12" fillId="2" borderId="0" xfId="1" applyNumberFormat="1" applyFont="1" applyFill="1" applyAlignment="1" applyProtection="1">
      <alignment horizontal="center"/>
      <protection hidden="1"/>
    </xf>
    <xf numFmtId="0" fontId="22" fillId="2" borderId="0" xfId="0" quotePrefix="1" applyFont="1" applyFill="1" applyAlignment="1">
      <alignment wrapText="1"/>
    </xf>
    <xf numFmtId="49" fontId="22" fillId="2" borderId="0" xfId="0" quotePrefix="1" applyNumberFormat="1" applyFont="1" applyFill="1" applyAlignment="1">
      <alignment wrapText="1"/>
    </xf>
    <xf numFmtId="168" fontId="13" fillId="2" borderId="0" xfId="0" applyNumberFormat="1" applyFont="1" applyFill="1" applyBorder="1" applyAlignment="1">
      <alignment horizontal="right" vertical="top"/>
    </xf>
    <xf numFmtId="0" fontId="22" fillId="2" borderId="0" xfId="0" applyFont="1" applyFill="1" applyBorder="1" applyAlignment="1">
      <alignment wrapText="1"/>
    </xf>
    <xf numFmtId="0" fontId="22" fillId="2" borderId="0" xfId="0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0" fontId="10" fillId="2" borderId="1" xfId="0" applyNumberFormat="1" applyFont="1" applyFill="1" applyBorder="1" applyAlignment="1">
      <alignment horizontal="center" vertical="center" textRotation="90" wrapText="1"/>
    </xf>
    <xf numFmtId="0" fontId="22" fillId="2" borderId="1" xfId="0" quotePrefix="1" applyFont="1" applyFill="1" applyBorder="1" applyAlignment="1">
      <alignment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49" fontId="10" fillId="2" borderId="1" xfId="0" applyNumberFormat="1" applyFont="1" applyFill="1" applyBorder="1" applyAlignment="1">
      <alignment horizontal="center" vertical="top"/>
    </xf>
    <xf numFmtId="0" fontId="13" fillId="2" borderId="1" xfId="0" applyNumberFormat="1" applyFont="1" applyFill="1" applyBorder="1" applyAlignment="1">
      <alignment vertical="top" wrapText="1"/>
    </xf>
    <xf numFmtId="49" fontId="10" fillId="2" borderId="0" xfId="0" applyNumberFormat="1" applyFont="1" applyFill="1" applyBorder="1" applyAlignment="1">
      <alignment horizontal="center" vertical="top"/>
    </xf>
    <xf numFmtId="0" fontId="10" fillId="2" borderId="0" xfId="0" applyNumberFormat="1" applyFont="1" applyFill="1" applyBorder="1" applyAlignment="1">
      <alignment vertical="top" wrapText="1"/>
    </xf>
    <xf numFmtId="168" fontId="10" fillId="2" borderId="0" xfId="0" applyNumberFormat="1" applyFont="1" applyFill="1" applyBorder="1" applyAlignment="1">
      <alignment vertical="top"/>
    </xf>
    <xf numFmtId="0" fontId="0" fillId="2" borderId="0" xfId="0" applyFill="1" applyBorder="1"/>
    <xf numFmtId="0" fontId="0" fillId="2" borderId="0" xfId="0" applyFill="1"/>
    <xf numFmtId="0" fontId="10" fillId="2" borderId="1" xfId="0" applyNumberFormat="1" applyFont="1" applyFill="1" applyBorder="1" applyAlignment="1">
      <alignment vertical="top" wrapText="1"/>
    </xf>
    <xf numFmtId="0" fontId="23" fillId="2" borderId="1" xfId="0" applyNumberFormat="1" applyFont="1" applyFill="1" applyBorder="1" applyAlignment="1">
      <alignment vertical="top" wrapText="1"/>
    </xf>
    <xf numFmtId="49" fontId="0" fillId="2" borderId="0" xfId="0" applyNumberFormat="1" applyFill="1"/>
    <xf numFmtId="0" fontId="10" fillId="2" borderId="0" xfId="1" applyFont="1" applyFill="1" applyAlignment="1">
      <alignment horizontal="center"/>
    </xf>
    <xf numFmtId="0" fontId="1" fillId="2" borderId="0" xfId="1" applyFill="1"/>
    <xf numFmtId="0" fontId="0" fillId="2" borderId="0" xfId="0" applyFill="1" applyAlignment="1">
      <alignment horizontal="right" vertical="top" wrapText="1"/>
    </xf>
    <xf numFmtId="0" fontId="1" fillId="2" borderId="0" xfId="1" applyFill="1" applyAlignment="1">
      <alignment horizontal="center"/>
    </xf>
    <xf numFmtId="0" fontId="3" fillId="2" borderId="0" xfId="1" applyNumberFormat="1" applyFont="1" applyFill="1" applyAlignment="1" applyProtection="1">
      <alignment horizontal="center" vertical="center" wrapText="1"/>
      <protection hidden="1"/>
    </xf>
    <xf numFmtId="49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7" fontId="3" fillId="2" borderId="0" xfId="1" applyNumberFormat="1" applyFont="1" applyFill="1" applyAlignment="1" applyProtection="1">
      <alignment horizontal="right" vertical="center"/>
      <protection hidden="1"/>
    </xf>
    <xf numFmtId="49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2" borderId="0" xfId="1" applyNumberFormat="1" applyFont="1" applyFill="1" applyAlignment="1" applyProtection="1">
      <alignment horizontal="left" vertical="top"/>
      <protection hidden="1"/>
    </xf>
    <xf numFmtId="164" fontId="6" fillId="2" borderId="1" xfId="1" applyNumberFormat="1" applyFont="1" applyFill="1" applyBorder="1" applyAlignment="1" applyProtection="1">
      <alignment horizontal="center" vertical="center"/>
      <protection hidden="1"/>
    </xf>
    <xf numFmtId="165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166" fontId="6" fillId="2" borderId="1" xfId="1" applyNumberFormat="1" applyFont="1" applyFill="1" applyBorder="1" applyAlignment="1" applyProtection="1">
      <alignment horizontal="center" vertical="center"/>
      <protection hidden="1"/>
    </xf>
    <xf numFmtId="164" fontId="7" fillId="2" borderId="1" xfId="1" applyNumberFormat="1" applyFont="1" applyFill="1" applyBorder="1" applyAlignment="1" applyProtection="1">
      <alignment horizontal="center" vertical="center"/>
      <protection hidden="1"/>
    </xf>
    <xf numFmtId="165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166" fontId="7" fillId="2" borderId="1" xfId="1" applyNumberFormat="1" applyFont="1" applyFill="1" applyBorder="1" applyAlignment="1" applyProtection="1">
      <alignment horizontal="center" vertical="center"/>
      <protection hidden="1"/>
    </xf>
    <xf numFmtId="164" fontId="8" fillId="2" borderId="1" xfId="1" applyNumberFormat="1" applyFont="1" applyFill="1" applyBorder="1" applyAlignment="1" applyProtection="1">
      <alignment horizontal="center" vertical="center"/>
      <protection hidden="1"/>
    </xf>
    <xf numFmtId="165" fontId="8" fillId="2" borderId="1" xfId="1" applyNumberFormat="1" applyFont="1" applyFill="1" applyBorder="1" applyAlignment="1" applyProtection="1">
      <alignment horizontal="center" vertical="center" wrapText="1"/>
      <protection hidden="1"/>
    </xf>
    <xf numFmtId="166" fontId="8" fillId="2" borderId="1" xfId="1" applyNumberFormat="1" applyFont="1" applyFill="1" applyBorder="1" applyAlignment="1" applyProtection="1">
      <alignment horizontal="center" vertical="center"/>
      <protection hidden="1"/>
    </xf>
    <xf numFmtId="0" fontId="1" fillId="2" borderId="0" xfId="1" applyFont="1" applyFill="1" applyProtection="1">
      <protection hidden="1"/>
    </xf>
    <xf numFmtId="164" fontId="9" fillId="2" borderId="1" xfId="1" applyNumberFormat="1" applyFont="1" applyFill="1" applyBorder="1" applyAlignment="1" applyProtection="1">
      <alignment horizontal="center" vertical="center"/>
      <protection hidden="1"/>
    </xf>
    <xf numFmtId="166" fontId="9" fillId="2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2" xfId="1" applyNumberFormat="1" applyFont="1" applyFill="1" applyBorder="1" applyAlignment="1" applyProtection="1">
      <protection hidden="1"/>
    </xf>
    <xf numFmtId="0" fontId="1" fillId="2" borderId="7" xfId="1" applyFill="1" applyBorder="1" applyAlignment="1">
      <alignment horizontal="center"/>
    </xf>
    <xf numFmtId="0" fontId="1" fillId="2" borderId="7" xfId="1" applyFill="1" applyBorder="1"/>
    <xf numFmtId="0" fontId="1" fillId="2" borderId="3" xfId="1" applyFill="1" applyBorder="1"/>
    <xf numFmtId="167" fontId="8" fillId="2" borderId="1" xfId="1" applyNumberFormat="1" applyFont="1" applyFill="1" applyBorder="1" applyAlignment="1" applyProtection="1">
      <alignment horizontal="right" vertical="center"/>
      <protection hidden="1"/>
    </xf>
    <xf numFmtId="0" fontId="8" fillId="2" borderId="1" xfId="1" applyNumberFormat="1" applyFont="1" applyFill="1" applyBorder="1" applyAlignment="1" applyProtection="1">
      <alignment horizontal="left" vertical="center" wrapText="1"/>
      <protection hidden="1"/>
    </xf>
    <xf numFmtId="168" fontId="8" fillId="2" borderId="1" xfId="1" applyNumberFormat="1" applyFont="1" applyFill="1" applyBorder="1" applyAlignment="1" applyProtection="1">
      <alignment horizontal="right" vertical="center"/>
      <protection hidden="1"/>
    </xf>
    <xf numFmtId="0" fontId="9" fillId="2" borderId="1" xfId="1" applyNumberFormat="1" applyFont="1" applyFill="1" applyBorder="1" applyAlignment="1" applyProtection="1">
      <alignment horizontal="left" vertical="center"/>
      <protection hidden="1"/>
    </xf>
    <xf numFmtId="168" fontId="9" fillId="2" borderId="1" xfId="1" applyNumberFormat="1" applyFont="1" applyFill="1" applyBorder="1" applyAlignment="1" applyProtection="1">
      <alignment horizontal="right" vertical="center"/>
      <protection hidden="1"/>
    </xf>
    <xf numFmtId="167" fontId="9" fillId="2" borderId="1" xfId="1" applyNumberFormat="1" applyFont="1" applyFill="1" applyBorder="1" applyAlignment="1" applyProtection="1">
      <alignment horizontal="right" vertical="center"/>
      <protection hidden="1"/>
    </xf>
    <xf numFmtId="0" fontId="9" fillId="2" borderId="1" xfId="1" applyNumberFormat="1" applyFont="1" applyFill="1" applyBorder="1" applyAlignment="1" applyProtection="1">
      <alignment horizontal="left" vertical="center" wrapText="1"/>
      <protection hidden="1"/>
    </xf>
    <xf numFmtId="0" fontId="19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" fillId="2" borderId="0" xfId="1" applyNumberFormat="1" applyFont="1" applyFill="1" applyBorder="1" applyAlignment="1" applyProtection="1">
      <alignment horizontal="left" vertical="center" wrapText="1"/>
      <protection hidden="1"/>
    </xf>
    <xf numFmtId="0" fontId="4" fillId="2" borderId="0" xfId="1" applyNumberFormat="1" applyFont="1" applyFill="1" applyBorder="1" applyAlignment="1" applyProtection="1">
      <protection hidden="1"/>
    </xf>
    <xf numFmtId="165" fontId="2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1" applyNumberFormat="1" applyFont="1" applyFill="1" applyBorder="1" applyAlignment="1" applyProtection="1">
      <protection hidden="1"/>
    </xf>
    <xf numFmtId="0" fontId="11" fillId="2" borderId="0" xfId="1" applyNumberFormat="1" applyFont="1" applyFill="1" applyBorder="1" applyAlignment="1" applyProtection="1">
      <alignment vertical="center"/>
      <protection hidden="1"/>
    </xf>
    <xf numFmtId="167" fontId="4" fillId="2" borderId="0" xfId="1" applyNumberFormat="1" applyFont="1" applyFill="1" applyBorder="1" applyAlignment="1" applyProtection="1">
      <alignment horizontal="right" vertical="center"/>
      <protection hidden="1"/>
    </xf>
    <xf numFmtId="0" fontId="1" fillId="2" borderId="0" xfId="1" applyFill="1" applyProtection="1">
      <protection hidden="1"/>
    </xf>
    <xf numFmtId="0" fontId="4" fillId="2" borderId="0" xfId="1" applyNumberFormat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Protection="1">
      <protection hidden="1"/>
    </xf>
    <xf numFmtId="0" fontId="2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1" applyFont="1" applyFill="1" applyBorder="1" applyAlignment="1" applyProtection="1">
      <protection hidden="1"/>
    </xf>
    <xf numFmtId="0" fontId="12" fillId="2" borderId="0" xfId="1" applyFont="1" applyFill="1" applyBorder="1" applyAlignment="1" applyProtection="1">
      <protection hidden="1"/>
    </xf>
    <xf numFmtId="0" fontId="2" fillId="2" borderId="0" xfId="1" applyNumberFormat="1" applyFont="1" applyFill="1" applyBorder="1" applyAlignment="1" applyProtection="1">
      <protection hidden="1"/>
    </xf>
    <xf numFmtId="0" fontId="12" fillId="2" borderId="0" xfId="1" applyFont="1" applyFill="1" applyBorder="1" applyProtection="1">
      <protection hidden="1"/>
    </xf>
    <xf numFmtId="0" fontId="12" fillId="2" borderId="0" xfId="1" applyNumberFormat="1" applyFont="1" applyFill="1" applyBorder="1" applyAlignment="1" applyProtection="1">
      <alignment horizontal="center"/>
      <protection hidden="1"/>
    </xf>
    <xf numFmtId="0" fontId="1" fillId="2" borderId="0" xfId="1" applyFill="1" applyBorder="1"/>
    <xf numFmtId="0" fontId="10" fillId="2" borderId="0" xfId="1" applyNumberFormat="1" applyFont="1" applyFill="1" applyAlignment="1" applyProtection="1">
      <alignment horizontal="right" wrapText="1"/>
      <protection hidden="1"/>
    </xf>
    <xf numFmtId="0" fontId="10" fillId="2" borderId="0" xfId="1" applyNumberFormat="1" applyFont="1" applyFill="1" applyAlignment="1" applyProtection="1">
      <alignment horizontal="right" vertical="top" wrapText="1"/>
      <protection hidden="1"/>
    </xf>
    <xf numFmtId="0" fontId="10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right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0" fontId="11" fillId="2" borderId="0" xfId="1" applyNumberFormat="1" applyFont="1" applyFill="1" applyAlignment="1" applyProtection="1">
      <alignment horizontal="right" wrapText="1"/>
      <protection hidden="1"/>
    </xf>
    <xf numFmtId="168" fontId="4" fillId="2" borderId="3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NumberFormat="1" applyFont="1" applyFill="1" applyBorder="1" applyAlignment="1">
      <alignment horizontal="left" vertical="top" wrapText="1"/>
    </xf>
    <xf numFmtId="0" fontId="13" fillId="2" borderId="7" xfId="0" applyNumberFormat="1" applyFont="1" applyFill="1" applyBorder="1" applyAlignment="1">
      <alignment horizontal="left" vertical="top" wrapText="1"/>
    </xf>
    <xf numFmtId="0" fontId="13" fillId="2" borderId="3" xfId="0" applyNumberFormat="1" applyFont="1" applyFill="1" applyBorder="1" applyAlignment="1">
      <alignment horizontal="left" vertical="top" wrapText="1"/>
    </xf>
    <xf numFmtId="168" fontId="10" fillId="2" borderId="0" xfId="0" applyNumberFormat="1" applyFont="1" applyFill="1" applyBorder="1" applyAlignment="1">
      <alignment horizontal="right" vertical="top" wrapText="1"/>
    </xf>
    <xf numFmtId="0" fontId="13" fillId="2" borderId="0" xfId="0" quotePrefix="1" applyFont="1" applyFill="1" applyAlignment="1">
      <alignment horizontal="center" wrapText="1"/>
    </xf>
    <xf numFmtId="0" fontId="10" fillId="2" borderId="1" xfId="0" applyNumberFormat="1" applyFont="1" applyFill="1" applyBorder="1" applyAlignment="1">
      <alignment horizontal="center" vertical="center" textRotation="90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7" xfId="0" quotePrefix="1" applyNumberFormat="1" applyFont="1" applyFill="1" applyBorder="1" applyAlignment="1">
      <alignment horizontal="center" vertical="center" wrapText="1"/>
    </xf>
    <xf numFmtId="49" fontId="10" fillId="2" borderId="3" xfId="0" quotePrefix="1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 applyProtection="1">
      <alignment horizontal="right"/>
      <protection hidden="1"/>
    </xf>
    <xf numFmtId="0" fontId="2" fillId="0" borderId="0" xfId="4" applyNumberFormat="1" applyFont="1" applyFill="1" applyAlignment="1" applyProtection="1">
      <alignment horizontal="right" vertical="top" wrapText="1"/>
      <protection hidden="1"/>
    </xf>
    <xf numFmtId="0" fontId="4" fillId="2" borderId="0" xfId="3" applyFont="1" applyFill="1" applyAlignment="1">
      <alignment horizontal="center" vertical="center" wrapText="1"/>
    </xf>
    <xf numFmtId="0" fontId="21" fillId="0" borderId="0" xfId="3" applyAlignment="1">
      <alignment horizontal="center"/>
    </xf>
    <xf numFmtId="0" fontId="10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right" vertical="top" wrapText="1"/>
    </xf>
    <xf numFmtId="0" fontId="27" fillId="2" borderId="0" xfId="0" applyFont="1" applyFill="1" applyAlignment="1">
      <alignment horizontal="right" vertical="top" wrapText="1"/>
    </xf>
    <xf numFmtId="0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27" fillId="2" borderId="7" xfId="0" applyFont="1" applyFill="1" applyBorder="1" applyAlignment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27" fillId="2" borderId="11" xfId="0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protection hidden="1"/>
    </xf>
    <xf numFmtId="0" fontId="0" fillId="0" borderId="7" xfId="0" applyBorder="1" applyAlignment="1"/>
    <xf numFmtId="0" fontId="0" fillId="0" borderId="3" xfId="0" applyBorder="1" applyAlignment="1"/>
    <xf numFmtId="0" fontId="10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2" borderId="0" xfId="1" applyFont="1" applyFill="1" applyAlignment="1">
      <alignment horizontal="right" vertical="center"/>
    </xf>
    <xf numFmtId="0" fontId="0" fillId="2" borderId="0" xfId="0" applyFill="1" applyAlignment="1">
      <alignment horizontal="center" vertical="top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right" vertical="top" wrapText="1"/>
    </xf>
    <xf numFmtId="0" fontId="8" fillId="2" borderId="2" xfId="1" applyNumberFormat="1" applyFont="1" applyFill="1" applyBorder="1" applyAlignment="1" applyProtection="1">
      <protection hidden="1"/>
    </xf>
    <xf numFmtId="0" fontId="0" fillId="2" borderId="7" xfId="0" applyFill="1" applyBorder="1" applyAlignment="1"/>
    <xf numFmtId="0" fontId="0" fillId="2" borderId="3" xfId="0" applyFill="1" applyBorder="1" applyAlignment="1"/>
    <xf numFmtId="0" fontId="18" fillId="2" borderId="0" xfId="0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0" applyFont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Alignment="1" applyProtection="1">
      <alignment horizontal="right" vertical="center" wrapText="1"/>
      <protection hidden="1"/>
    </xf>
    <xf numFmtId="0" fontId="0" fillId="2" borderId="0" xfId="0" applyFill="1" applyAlignment="1">
      <alignment horizontal="righ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right" vertical="center" wrapText="1"/>
    </xf>
    <xf numFmtId="0" fontId="4" fillId="2" borderId="0" xfId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 wrapText="1"/>
    </xf>
    <xf numFmtId="0" fontId="4" fillId="0" borderId="0" xfId="1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68" fontId="2" fillId="0" borderId="2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68" fontId="2" fillId="0" borderId="5" xfId="1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view="pageBreakPreview" zoomScaleNormal="100" zoomScaleSheetLayoutView="100" workbookViewId="0">
      <pane xSplit="10" ySplit="9" topLeftCell="K10" activePane="bottomRight" state="frozen"/>
      <selection activeCell="B5" sqref="B5"/>
      <selection pane="topRight" activeCell="N5" sqref="N5"/>
      <selection pane="bottomLeft" activeCell="B15" sqref="B15"/>
      <selection pane="bottomRight" activeCell="C2" sqref="C2"/>
    </sheetView>
  </sheetViews>
  <sheetFormatPr defaultRowHeight="14.4" x14ac:dyDescent="0.3"/>
  <cols>
    <col min="1" max="1" width="3.8984375" style="227" customWidth="1"/>
    <col min="2" max="2" width="4.3984375" style="230" customWidth="1"/>
    <col min="3" max="3" width="2.59765625" style="230" customWidth="1"/>
    <col min="4" max="4" width="3.59765625" style="230" customWidth="1"/>
    <col min="5" max="5" width="3" style="230" customWidth="1"/>
    <col min="6" max="6" width="4.296875" style="230" customWidth="1"/>
    <col min="7" max="7" width="4.09765625" style="230" customWidth="1"/>
    <col min="8" max="8" width="5.09765625" style="230" customWidth="1"/>
    <col min="9" max="9" width="5.69921875" style="230" customWidth="1"/>
    <col min="10" max="10" width="51.8984375" style="230" customWidth="1"/>
    <col min="11" max="13" width="12.59765625" style="227" customWidth="1"/>
    <col min="14" max="14" width="3.59765625" style="226" bestFit="1" customWidth="1"/>
    <col min="15" max="15" width="1.8984375" style="226" bestFit="1" customWidth="1"/>
    <col min="16" max="17" width="2.69921875" style="226" bestFit="1" customWidth="1"/>
    <col min="18" max="18" width="3.59765625" style="226" bestFit="1" customWidth="1"/>
    <col min="19" max="19" width="2.69921875" style="226" bestFit="1" customWidth="1"/>
    <col min="20" max="20" width="4.3984375" style="226" bestFit="1" customWidth="1"/>
    <col min="21" max="25" width="9.09765625" style="226"/>
    <col min="26" max="37" width="2" style="226" bestFit="1" customWidth="1"/>
    <col min="38" max="256" width="9.09765625" style="227"/>
    <col min="257" max="257" width="3.8984375" style="227" customWidth="1"/>
    <col min="258" max="258" width="4.3984375" style="227" customWidth="1"/>
    <col min="259" max="259" width="2.59765625" style="227" customWidth="1"/>
    <col min="260" max="260" width="3.59765625" style="227" customWidth="1"/>
    <col min="261" max="261" width="3" style="227" customWidth="1"/>
    <col min="262" max="262" width="4.296875" style="227" customWidth="1"/>
    <col min="263" max="263" width="4.09765625" style="227" customWidth="1"/>
    <col min="264" max="264" width="5.09765625" style="227" customWidth="1"/>
    <col min="265" max="265" width="5.69921875" style="227" customWidth="1"/>
    <col min="266" max="266" width="51.8984375" style="227" customWidth="1"/>
    <col min="267" max="269" width="12.59765625" style="227" customWidth="1"/>
    <col min="270" max="270" width="3.59765625" style="227" bestFit="1" customWidth="1"/>
    <col min="271" max="271" width="1.8984375" style="227" bestFit="1" customWidth="1"/>
    <col min="272" max="273" width="2.69921875" style="227" bestFit="1" customWidth="1"/>
    <col min="274" max="274" width="3.59765625" style="227" bestFit="1" customWidth="1"/>
    <col min="275" max="275" width="2.69921875" style="227" bestFit="1" customWidth="1"/>
    <col min="276" max="276" width="4.3984375" style="227" bestFit="1" customWidth="1"/>
    <col min="277" max="281" width="9.09765625" style="227"/>
    <col min="282" max="293" width="2" style="227" bestFit="1" customWidth="1"/>
    <col min="294" max="512" width="9.09765625" style="227"/>
    <col min="513" max="513" width="3.8984375" style="227" customWidth="1"/>
    <col min="514" max="514" width="4.3984375" style="227" customWidth="1"/>
    <col min="515" max="515" width="2.59765625" style="227" customWidth="1"/>
    <col min="516" max="516" width="3.59765625" style="227" customWidth="1"/>
    <col min="517" max="517" width="3" style="227" customWidth="1"/>
    <col min="518" max="518" width="4.296875" style="227" customWidth="1"/>
    <col min="519" max="519" width="4.09765625" style="227" customWidth="1"/>
    <col min="520" max="520" width="5.09765625" style="227" customWidth="1"/>
    <col min="521" max="521" width="5.69921875" style="227" customWidth="1"/>
    <col min="522" max="522" width="51.8984375" style="227" customWidth="1"/>
    <col min="523" max="525" width="12.59765625" style="227" customWidth="1"/>
    <col min="526" max="526" width="3.59765625" style="227" bestFit="1" customWidth="1"/>
    <col min="527" max="527" width="1.8984375" style="227" bestFit="1" customWidth="1"/>
    <col min="528" max="529" width="2.69921875" style="227" bestFit="1" customWidth="1"/>
    <col min="530" max="530" width="3.59765625" style="227" bestFit="1" customWidth="1"/>
    <col min="531" max="531" width="2.69921875" style="227" bestFit="1" customWidth="1"/>
    <col min="532" max="532" width="4.3984375" style="227" bestFit="1" customWidth="1"/>
    <col min="533" max="537" width="9.09765625" style="227"/>
    <col min="538" max="549" width="2" style="227" bestFit="1" customWidth="1"/>
    <col min="550" max="768" width="9.09765625" style="227"/>
    <col min="769" max="769" width="3.8984375" style="227" customWidth="1"/>
    <col min="770" max="770" width="4.3984375" style="227" customWidth="1"/>
    <col min="771" max="771" width="2.59765625" style="227" customWidth="1"/>
    <col min="772" max="772" width="3.59765625" style="227" customWidth="1"/>
    <col min="773" max="773" width="3" style="227" customWidth="1"/>
    <col min="774" max="774" width="4.296875" style="227" customWidth="1"/>
    <col min="775" max="775" width="4.09765625" style="227" customWidth="1"/>
    <col min="776" max="776" width="5.09765625" style="227" customWidth="1"/>
    <col min="777" max="777" width="5.69921875" style="227" customWidth="1"/>
    <col min="778" max="778" width="51.8984375" style="227" customWidth="1"/>
    <col min="779" max="781" width="12.59765625" style="227" customWidth="1"/>
    <col min="782" max="782" width="3.59765625" style="227" bestFit="1" customWidth="1"/>
    <col min="783" max="783" width="1.8984375" style="227" bestFit="1" customWidth="1"/>
    <col min="784" max="785" width="2.69921875" style="227" bestFit="1" customWidth="1"/>
    <col min="786" max="786" width="3.59765625" style="227" bestFit="1" customWidth="1"/>
    <col min="787" max="787" width="2.69921875" style="227" bestFit="1" customWidth="1"/>
    <col min="788" max="788" width="4.3984375" style="227" bestFit="1" customWidth="1"/>
    <col min="789" max="793" width="9.09765625" style="227"/>
    <col min="794" max="805" width="2" style="227" bestFit="1" customWidth="1"/>
    <col min="806" max="1024" width="9.09765625" style="227"/>
    <col min="1025" max="1025" width="3.8984375" style="227" customWidth="1"/>
    <col min="1026" max="1026" width="4.3984375" style="227" customWidth="1"/>
    <col min="1027" max="1027" width="2.59765625" style="227" customWidth="1"/>
    <col min="1028" max="1028" width="3.59765625" style="227" customWidth="1"/>
    <col min="1029" max="1029" width="3" style="227" customWidth="1"/>
    <col min="1030" max="1030" width="4.296875" style="227" customWidth="1"/>
    <col min="1031" max="1031" width="4.09765625" style="227" customWidth="1"/>
    <col min="1032" max="1032" width="5.09765625" style="227" customWidth="1"/>
    <col min="1033" max="1033" width="5.69921875" style="227" customWidth="1"/>
    <col min="1034" max="1034" width="51.8984375" style="227" customWidth="1"/>
    <col min="1035" max="1037" width="12.59765625" style="227" customWidth="1"/>
    <col min="1038" max="1038" width="3.59765625" style="227" bestFit="1" customWidth="1"/>
    <col min="1039" max="1039" width="1.8984375" style="227" bestFit="1" customWidth="1"/>
    <col min="1040" max="1041" width="2.69921875" style="227" bestFit="1" customWidth="1"/>
    <col min="1042" max="1042" width="3.59765625" style="227" bestFit="1" customWidth="1"/>
    <col min="1043" max="1043" width="2.69921875" style="227" bestFit="1" customWidth="1"/>
    <col min="1044" max="1044" width="4.3984375" style="227" bestFit="1" customWidth="1"/>
    <col min="1045" max="1049" width="9.09765625" style="227"/>
    <col min="1050" max="1061" width="2" style="227" bestFit="1" customWidth="1"/>
    <col min="1062" max="1280" width="9.09765625" style="227"/>
    <col min="1281" max="1281" width="3.8984375" style="227" customWidth="1"/>
    <col min="1282" max="1282" width="4.3984375" style="227" customWidth="1"/>
    <col min="1283" max="1283" width="2.59765625" style="227" customWidth="1"/>
    <col min="1284" max="1284" width="3.59765625" style="227" customWidth="1"/>
    <col min="1285" max="1285" width="3" style="227" customWidth="1"/>
    <col min="1286" max="1286" width="4.296875" style="227" customWidth="1"/>
    <col min="1287" max="1287" width="4.09765625" style="227" customWidth="1"/>
    <col min="1288" max="1288" width="5.09765625" style="227" customWidth="1"/>
    <col min="1289" max="1289" width="5.69921875" style="227" customWidth="1"/>
    <col min="1290" max="1290" width="51.8984375" style="227" customWidth="1"/>
    <col min="1291" max="1293" width="12.59765625" style="227" customWidth="1"/>
    <col min="1294" max="1294" width="3.59765625" style="227" bestFit="1" customWidth="1"/>
    <col min="1295" max="1295" width="1.8984375" style="227" bestFit="1" customWidth="1"/>
    <col min="1296" max="1297" width="2.69921875" style="227" bestFit="1" customWidth="1"/>
    <col min="1298" max="1298" width="3.59765625" style="227" bestFit="1" customWidth="1"/>
    <col min="1299" max="1299" width="2.69921875" style="227" bestFit="1" customWidth="1"/>
    <col min="1300" max="1300" width="4.3984375" style="227" bestFit="1" customWidth="1"/>
    <col min="1301" max="1305" width="9.09765625" style="227"/>
    <col min="1306" max="1317" width="2" style="227" bestFit="1" customWidth="1"/>
    <col min="1318" max="1536" width="9.09765625" style="227"/>
    <col min="1537" max="1537" width="3.8984375" style="227" customWidth="1"/>
    <col min="1538" max="1538" width="4.3984375" style="227" customWidth="1"/>
    <col min="1539" max="1539" width="2.59765625" style="227" customWidth="1"/>
    <col min="1540" max="1540" width="3.59765625" style="227" customWidth="1"/>
    <col min="1541" max="1541" width="3" style="227" customWidth="1"/>
    <col min="1542" max="1542" width="4.296875" style="227" customWidth="1"/>
    <col min="1543" max="1543" width="4.09765625" style="227" customWidth="1"/>
    <col min="1544" max="1544" width="5.09765625" style="227" customWidth="1"/>
    <col min="1545" max="1545" width="5.69921875" style="227" customWidth="1"/>
    <col min="1546" max="1546" width="51.8984375" style="227" customWidth="1"/>
    <col min="1547" max="1549" width="12.59765625" style="227" customWidth="1"/>
    <col min="1550" max="1550" width="3.59765625" style="227" bestFit="1" customWidth="1"/>
    <col min="1551" max="1551" width="1.8984375" style="227" bestFit="1" customWidth="1"/>
    <col min="1552" max="1553" width="2.69921875" style="227" bestFit="1" customWidth="1"/>
    <col min="1554" max="1554" width="3.59765625" style="227" bestFit="1" customWidth="1"/>
    <col min="1555" max="1555" width="2.69921875" style="227" bestFit="1" customWidth="1"/>
    <col min="1556" max="1556" width="4.3984375" style="227" bestFit="1" customWidth="1"/>
    <col min="1557" max="1561" width="9.09765625" style="227"/>
    <col min="1562" max="1573" width="2" style="227" bestFit="1" customWidth="1"/>
    <col min="1574" max="1792" width="9.09765625" style="227"/>
    <col min="1793" max="1793" width="3.8984375" style="227" customWidth="1"/>
    <col min="1794" max="1794" width="4.3984375" style="227" customWidth="1"/>
    <col min="1795" max="1795" width="2.59765625" style="227" customWidth="1"/>
    <col min="1796" max="1796" width="3.59765625" style="227" customWidth="1"/>
    <col min="1797" max="1797" width="3" style="227" customWidth="1"/>
    <col min="1798" max="1798" width="4.296875" style="227" customWidth="1"/>
    <col min="1799" max="1799" width="4.09765625" style="227" customWidth="1"/>
    <col min="1800" max="1800" width="5.09765625" style="227" customWidth="1"/>
    <col min="1801" max="1801" width="5.69921875" style="227" customWidth="1"/>
    <col min="1802" max="1802" width="51.8984375" style="227" customWidth="1"/>
    <col min="1803" max="1805" width="12.59765625" style="227" customWidth="1"/>
    <col min="1806" max="1806" width="3.59765625" style="227" bestFit="1" customWidth="1"/>
    <col min="1807" max="1807" width="1.8984375" style="227" bestFit="1" customWidth="1"/>
    <col min="1808" max="1809" width="2.69921875" style="227" bestFit="1" customWidth="1"/>
    <col min="1810" max="1810" width="3.59765625" style="227" bestFit="1" customWidth="1"/>
    <col min="1811" max="1811" width="2.69921875" style="227" bestFit="1" customWidth="1"/>
    <col min="1812" max="1812" width="4.3984375" style="227" bestFit="1" customWidth="1"/>
    <col min="1813" max="1817" width="9.09765625" style="227"/>
    <col min="1818" max="1829" width="2" style="227" bestFit="1" customWidth="1"/>
    <col min="1830" max="2048" width="9.09765625" style="227"/>
    <col min="2049" max="2049" width="3.8984375" style="227" customWidth="1"/>
    <col min="2050" max="2050" width="4.3984375" style="227" customWidth="1"/>
    <col min="2051" max="2051" width="2.59765625" style="227" customWidth="1"/>
    <col min="2052" max="2052" width="3.59765625" style="227" customWidth="1"/>
    <col min="2053" max="2053" width="3" style="227" customWidth="1"/>
    <col min="2054" max="2054" width="4.296875" style="227" customWidth="1"/>
    <col min="2055" max="2055" width="4.09765625" style="227" customWidth="1"/>
    <col min="2056" max="2056" width="5.09765625" style="227" customWidth="1"/>
    <col min="2057" max="2057" width="5.69921875" style="227" customWidth="1"/>
    <col min="2058" max="2058" width="51.8984375" style="227" customWidth="1"/>
    <col min="2059" max="2061" width="12.59765625" style="227" customWidth="1"/>
    <col min="2062" max="2062" width="3.59765625" style="227" bestFit="1" customWidth="1"/>
    <col min="2063" max="2063" width="1.8984375" style="227" bestFit="1" customWidth="1"/>
    <col min="2064" max="2065" width="2.69921875" style="227" bestFit="1" customWidth="1"/>
    <col min="2066" max="2066" width="3.59765625" style="227" bestFit="1" customWidth="1"/>
    <col min="2067" max="2067" width="2.69921875" style="227" bestFit="1" customWidth="1"/>
    <col min="2068" max="2068" width="4.3984375" style="227" bestFit="1" customWidth="1"/>
    <col min="2069" max="2073" width="9.09765625" style="227"/>
    <col min="2074" max="2085" width="2" style="227" bestFit="1" customWidth="1"/>
    <col min="2086" max="2304" width="9.09765625" style="227"/>
    <col min="2305" max="2305" width="3.8984375" style="227" customWidth="1"/>
    <col min="2306" max="2306" width="4.3984375" style="227" customWidth="1"/>
    <col min="2307" max="2307" width="2.59765625" style="227" customWidth="1"/>
    <col min="2308" max="2308" width="3.59765625" style="227" customWidth="1"/>
    <col min="2309" max="2309" width="3" style="227" customWidth="1"/>
    <col min="2310" max="2310" width="4.296875" style="227" customWidth="1"/>
    <col min="2311" max="2311" width="4.09765625" style="227" customWidth="1"/>
    <col min="2312" max="2312" width="5.09765625" style="227" customWidth="1"/>
    <col min="2313" max="2313" width="5.69921875" style="227" customWidth="1"/>
    <col min="2314" max="2314" width="51.8984375" style="227" customWidth="1"/>
    <col min="2315" max="2317" width="12.59765625" style="227" customWidth="1"/>
    <col min="2318" max="2318" width="3.59765625" style="227" bestFit="1" customWidth="1"/>
    <col min="2319" max="2319" width="1.8984375" style="227" bestFit="1" customWidth="1"/>
    <col min="2320" max="2321" width="2.69921875" style="227" bestFit="1" customWidth="1"/>
    <col min="2322" max="2322" width="3.59765625" style="227" bestFit="1" customWidth="1"/>
    <col min="2323" max="2323" width="2.69921875" style="227" bestFit="1" customWidth="1"/>
    <col min="2324" max="2324" width="4.3984375" style="227" bestFit="1" customWidth="1"/>
    <col min="2325" max="2329" width="9.09765625" style="227"/>
    <col min="2330" max="2341" width="2" style="227" bestFit="1" customWidth="1"/>
    <col min="2342" max="2560" width="9.09765625" style="227"/>
    <col min="2561" max="2561" width="3.8984375" style="227" customWidth="1"/>
    <col min="2562" max="2562" width="4.3984375" style="227" customWidth="1"/>
    <col min="2563" max="2563" width="2.59765625" style="227" customWidth="1"/>
    <col min="2564" max="2564" width="3.59765625" style="227" customWidth="1"/>
    <col min="2565" max="2565" width="3" style="227" customWidth="1"/>
    <col min="2566" max="2566" width="4.296875" style="227" customWidth="1"/>
    <col min="2567" max="2567" width="4.09765625" style="227" customWidth="1"/>
    <col min="2568" max="2568" width="5.09765625" style="227" customWidth="1"/>
    <col min="2569" max="2569" width="5.69921875" style="227" customWidth="1"/>
    <col min="2570" max="2570" width="51.8984375" style="227" customWidth="1"/>
    <col min="2571" max="2573" width="12.59765625" style="227" customWidth="1"/>
    <col min="2574" max="2574" width="3.59765625" style="227" bestFit="1" customWidth="1"/>
    <col min="2575" max="2575" width="1.8984375" style="227" bestFit="1" customWidth="1"/>
    <col min="2576" max="2577" width="2.69921875" style="227" bestFit="1" customWidth="1"/>
    <col min="2578" max="2578" width="3.59765625" style="227" bestFit="1" customWidth="1"/>
    <col min="2579" max="2579" width="2.69921875" style="227" bestFit="1" customWidth="1"/>
    <col min="2580" max="2580" width="4.3984375" style="227" bestFit="1" customWidth="1"/>
    <col min="2581" max="2585" width="9.09765625" style="227"/>
    <col min="2586" max="2597" width="2" style="227" bestFit="1" customWidth="1"/>
    <col min="2598" max="2816" width="9.09765625" style="227"/>
    <col min="2817" max="2817" width="3.8984375" style="227" customWidth="1"/>
    <col min="2818" max="2818" width="4.3984375" style="227" customWidth="1"/>
    <col min="2819" max="2819" width="2.59765625" style="227" customWidth="1"/>
    <col min="2820" max="2820" width="3.59765625" style="227" customWidth="1"/>
    <col min="2821" max="2821" width="3" style="227" customWidth="1"/>
    <col min="2822" max="2822" width="4.296875" style="227" customWidth="1"/>
    <col min="2823" max="2823" width="4.09765625" style="227" customWidth="1"/>
    <col min="2824" max="2824" width="5.09765625" style="227" customWidth="1"/>
    <col min="2825" max="2825" width="5.69921875" style="227" customWidth="1"/>
    <col min="2826" max="2826" width="51.8984375" style="227" customWidth="1"/>
    <col min="2827" max="2829" width="12.59765625" style="227" customWidth="1"/>
    <col min="2830" max="2830" width="3.59765625" style="227" bestFit="1" customWidth="1"/>
    <col min="2831" max="2831" width="1.8984375" style="227" bestFit="1" customWidth="1"/>
    <col min="2832" max="2833" width="2.69921875" style="227" bestFit="1" customWidth="1"/>
    <col min="2834" max="2834" width="3.59765625" style="227" bestFit="1" customWidth="1"/>
    <col min="2835" max="2835" width="2.69921875" style="227" bestFit="1" customWidth="1"/>
    <col min="2836" max="2836" width="4.3984375" style="227" bestFit="1" customWidth="1"/>
    <col min="2837" max="2841" width="9.09765625" style="227"/>
    <col min="2842" max="2853" width="2" style="227" bestFit="1" customWidth="1"/>
    <col min="2854" max="3072" width="9.09765625" style="227"/>
    <col min="3073" max="3073" width="3.8984375" style="227" customWidth="1"/>
    <col min="3074" max="3074" width="4.3984375" style="227" customWidth="1"/>
    <col min="3075" max="3075" width="2.59765625" style="227" customWidth="1"/>
    <col min="3076" max="3076" width="3.59765625" style="227" customWidth="1"/>
    <col min="3077" max="3077" width="3" style="227" customWidth="1"/>
    <col min="3078" max="3078" width="4.296875" style="227" customWidth="1"/>
    <col min="3079" max="3079" width="4.09765625" style="227" customWidth="1"/>
    <col min="3080" max="3080" width="5.09765625" style="227" customWidth="1"/>
    <col min="3081" max="3081" width="5.69921875" style="227" customWidth="1"/>
    <col min="3082" max="3082" width="51.8984375" style="227" customWidth="1"/>
    <col min="3083" max="3085" width="12.59765625" style="227" customWidth="1"/>
    <col min="3086" max="3086" width="3.59765625" style="227" bestFit="1" customWidth="1"/>
    <col min="3087" max="3087" width="1.8984375" style="227" bestFit="1" customWidth="1"/>
    <col min="3088" max="3089" width="2.69921875" style="227" bestFit="1" customWidth="1"/>
    <col min="3090" max="3090" width="3.59765625" style="227" bestFit="1" customWidth="1"/>
    <col min="3091" max="3091" width="2.69921875" style="227" bestFit="1" customWidth="1"/>
    <col min="3092" max="3092" width="4.3984375" style="227" bestFit="1" customWidth="1"/>
    <col min="3093" max="3097" width="9.09765625" style="227"/>
    <col min="3098" max="3109" width="2" style="227" bestFit="1" customWidth="1"/>
    <col min="3110" max="3328" width="9.09765625" style="227"/>
    <col min="3329" max="3329" width="3.8984375" style="227" customWidth="1"/>
    <col min="3330" max="3330" width="4.3984375" style="227" customWidth="1"/>
    <col min="3331" max="3331" width="2.59765625" style="227" customWidth="1"/>
    <col min="3332" max="3332" width="3.59765625" style="227" customWidth="1"/>
    <col min="3333" max="3333" width="3" style="227" customWidth="1"/>
    <col min="3334" max="3334" width="4.296875" style="227" customWidth="1"/>
    <col min="3335" max="3335" width="4.09765625" style="227" customWidth="1"/>
    <col min="3336" max="3336" width="5.09765625" style="227" customWidth="1"/>
    <col min="3337" max="3337" width="5.69921875" style="227" customWidth="1"/>
    <col min="3338" max="3338" width="51.8984375" style="227" customWidth="1"/>
    <col min="3339" max="3341" width="12.59765625" style="227" customWidth="1"/>
    <col min="3342" max="3342" width="3.59765625" style="227" bestFit="1" customWidth="1"/>
    <col min="3343" max="3343" width="1.8984375" style="227" bestFit="1" customWidth="1"/>
    <col min="3344" max="3345" width="2.69921875" style="227" bestFit="1" customWidth="1"/>
    <col min="3346" max="3346" width="3.59765625" style="227" bestFit="1" customWidth="1"/>
    <col min="3347" max="3347" width="2.69921875" style="227" bestFit="1" customWidth="1"/>
    <col min="3348" max="3348" width="4.3984375" style="227" bestFit="1" customWidth="1"/>
    <col min="3349" max="3353" width="9.09765625" style="227"/>
    <col min="3354" max="3365" width="2" style="227" bestFit="1" customWidth="1"/>
    <col min="3366" max="3584" width="9.09765625" style="227"/>
    <col min="3585" max="3585" width="3.8984375" style="227" customWidth="1"/>
    <col min="3586" max="3586" width="4.3984375" style="227" customWidth="1"/>
    <col min="3587" max="3587" width="2.59765625" style="227" customWidth="1"/>
    <col min="3588" max="3588" width="3.59765625" style="227" customWidth="1"/>
    <col min="3589" max="3589" width="3" style="227" customWidth="1"/>
    <col min="3590" max="3590" width="4.296875" style="227" customWidth="1"/>
    <col min="3591" max="3591" width="4.09765625" style="227" customWidth="1"/>
    <col min="3592" max="3592" width="5.09765625" style="227" customWidth="1"/>
    <col min="3593" max="3593" width="5.69921875" style="227" customWidth="1"/>
    <col min="3594" max="3594" width="51.8984375" style="227" customWidth="1"/>
    <col min="3595" max="3597" width="12.59765625" style="227" customWidth="1"/>
    <col min="3598" max="3598" width="3.59765625" style="227" bestFit="1" customWidth="1"/>
    <col min="3599" max="3599" width="1.8984375" style="227" bestFit="1" customWidth="1"/>
    <col min="3600" max="3601" width="2.69921875" style="227" bestFit="1" customWidth="1"/>
    <col min="3602" max="3602" width="3.59765625" style="227" bestFit="1" customWidth="1"/>
    <col min="3603" max="3603" width="2.69921875" style="227" bestFit="1" customWidth="1"/>
    <col min="3604" max="3604" width="4.3984375" style="227" bestFit="1" customWidth="1"/>
    <col min="3605" max="3609" width="9.09765625" style="227"/>
    <col min="3610" max="3621" width="2" style="227" bestFit="1" customWidth="1"/>
    <col min="3622" max="3840" width="9.09765625" style="227"/>
    <col min="3841" max="3841" width="3.8984375" style="227" customWidth="1"/>
    <col min="3842" max="3842" width="4.3984375" style="227" customWidth="1"/>
    <col min="3843" max="3843" width="2.59765625" style="227" customWidth="1"/>
    <col min="3844" max="3844" width="3.59765625" style="227" customWidth="1"/>
    <col min="3845" max="3845" width="3" style="227" customWidth="1"/>
    <col min="3846" max="3846" width="4.296875" style="227" customWidth="1"/>
    <col min="3847" max="3847" width="4.09765625" style="227" customWidth="1"/>
    <col min="3848" max="3848" width="5.09765625" style="227" customWidth="1"/>
    <col min="3849" max="3849" width="5.69921875" style="227" customWidth="1"/>
    <col min="3850" max="3850" width="51.8984375" style="227" customWidth="1"/>
    <col min="3851" max="3853" width="12.59765625" style="227" customWidth="1"/>
    <col min="3854" max="3854" width="3.59765625" style="227" bestFit="1" customWidth="1"/>
    <col min="3855" max="3855" width="1.8984375" style="227" bestFit="1" customWidth="1"/>
    <col min="3856" max="3857" width="2.69921875" style="227" bestFit="1" customWidth="1"/>
    <col min="3858" max="3858" width="3.59765625" style="227" bestFit="1" customWidth="1"/>
    <col min="3859" max="3859" width="2.69921875" style="227" bestFit="1" customWidth="1"/>
    <col min="3860" max="3860" width="4.3984375" style="227" bestFit="1" customWidth="1"/>
    <col min="3861" max="3865" width="9.09765625" style="227"/>
    <col min="3866" max="3877" width="2" style="227" bestFit="1" customWidth="1"/>
    <col min="3878" max="4096" width="9.09765625" style="227"/>
    <col min="4097" max="4097" width="3.8984375" style="227" customWidth="1"/>
    <col min="4098" max="4098" width="4.3984375" style="227" customWidth="1"/>
    <col min="4099" max="4099" width="2.59765625" style="227" customWidth="1"/>
    <col min="4100" max="4100" width="3.59765625" style="227" customWidth="1"/>
    <col min="4101" max="4101" width="3" style="227" customWidth="1"/>
    <col min="4102" max="4102" width="4.296875" style="227" customWidth="1"/>
    <col min="4103" max="4103" width="4.09765625" style="227" customWidth="1"/>
    <col min="4104" max="4104" width="5.09765625" style="227" customWidth="1"/>
    <col min="4105" max="4105" width="5.69921875" style="227" customWidth="1"/>
    <col min="4106" max="4106" width="51.8984375" style="227" customWidth="1"/>
    <col min="4107" max="4109" width="12.59765625" style="227" customWidth="1"/>
    <col min="4110" max="4110" width="3.59765625" style="227" bestFit="1" customWidth="1"/>
    <col min="4111" max="4111" width="1.8984375" style="227" bestFit="1" customWidth="1"/>
    <col min="4112" max="4113" width="2.69921875" style="227" bestFit="1" customWidth="1"/>
    <col min="4114" max="4114" width="3.59765625" style="227" bestFit="1" customWidth="1"/>
    <col min="4115" max="4115" width="2.69921875" style="227" bestFit="1" customWidth="1"/>
    <col min="4116" max="4116" width="4.3984375" style="227" bestFit="1" customWidth="1"/>
    <col min="4117" max="4121" width="9.09765625" style="227"/>
    <col min="4122" max="4133" width="2" style="227" bestFit="1" customWidth="1"/>
    <col min="4134" max="4352" width="9.09765625" style="227"/>
    <col min="4353" max="4353" width="3.8984375" style="227" customWidth="1"/>
    <col min="4354" max="4354" width="4.3984375" style="227" customWidth="1"/>
    <col min="4355" max="4355" width="2.59765625" style="227" customWidth="1"/>
    <col min="4356" max="4356" width="3.59765625" style="227" customWidth="1"/>
    <col min="4357" max="4357" width="3" style="227" customWidth="1"/>
    <col min="4358" max="4358" width="4.296875" style="227" customWidth="1"/>
    <col min="4359" max="4359" width="4.09765625" style="227" customWidth="1"/>
    <col min="4360" max="4360" width="5.09765625" style="227" customWidth="1"/>
    <col min="4361" max="4361" width="5.69921875" style="227" customWidth="1"/>
    <col min="4362" max="4362" width="51.8984375" style="227" customWidth="1"/>
    <col min="4363" max="4365" width="12.59765625" style="227" customWidth="1"/>
    <col min="4366" max="4366" width="3.59765625" style="227" bestFit="1" customWidth="1"/>
    <col min="4367" max="4367" width="1.8984375" style="227" bestFit="1" customWidth="1"/>
    <col min="4368" max="4369" width="2.69921875" style="227" bestFit="1" customWidth="1"/>
    <col min="4370" max="4370" width="3.59765625" style="227" bestFit="1" customWidth="1"/>
    <col min="4371" max="4371" width="2.69921875" style="227" bestFit="1" customWidth="1"/>
    <col min="4372" max="4372" width="4.3984375" style="227" bestFit="1" customWidth="1"/>
    <col min="4373" max="4377" width="9.09765625" style="227"/>
    <col min="4378" max="4389" width="2" style="227" bestFit="1" customWidth="1"/>
    <col min="4390" max="4608" width="9.09765625" style="227"/>
    <col min="4609" max="4609" width="3.8984375" style="227" customWidth="1"/>
    <col min="4610" max="4610" width="4.3984375" style="227" customWidth="1"/>
    <col min="4611" max="4611" width="2.59765625" style="227" customWidth="1"/>
    <col min="4612" max="4612" width="3.59765625" style="227" customWidth="1"/>
    <col min="4613" max="4613" width="3" style="227" customWidth="1"/>
    <col min="4614" max="4614" width="4.296875" style="227" customWidth="1"/>
    <col min="4615" max="4615" width="4.09765625" style="227" customWidth="1"/>
    <col min="4616" max="4616" width="5.09765625" style="227" customWidth="1"/>
    <col min="4617" max="4617" width="5.69921875" style="227" customWidth="1"/>
    <col min="4618" max="4618" width="51.8984375" style="227" customWidth="1"/>
    <col min="4619" max="4621" width="12.59765625" style="227" customWidth="1"/>
    <col min="4622" max="4622" width="3.59765625" style="227" bestFit="1" customWidth="1"/>
    <col min="4623" max="4623" width="1.8984375" style="227" bestFit="1" customWidth="1"/>
    <col min="4624" max="4625" width="2.69921875" style="227" bestFit="1" customWidth="1"/>
    <col min="4626" max="4626" width="3.59765625" style="227" bestFit="1" customWidth="1"/>
    <col min="4627" max="4627" width="2.69921875" style="227" bestFit="1" customWidth="1"/>
    <col min="4628" max="4628" width="4.3984375" style="227" bestFit="1" customWidth="1"/>
    <col min="4629" max="4633" width="9.09765625" style="227"/>
    <col min="4634" max="4645" width="2" style="227" bestFit="1" customWidth="1"/>
    <col min="4646" max="4864" width="9.09765625" style="227"/>
    <col min="4865" max="4865" width="3.8984375" style="227" customWidth="1"/>
    <col min="4866" max="4866" width="4.3984375" style="227" customWidth="1"/>
    <col min="4867" max="4867" width="2.59765625" style="227" customWidth="1"/>
    <col min="4868" max="4868" width="3.59765625" style="227" customWidth="1"/>
    <col min="4869" max="4869" width="3" style="227" customWidth="1"/>
    <col min="4870" max="4870" width="4.296875" style="227" customWidth="1"/>
    <col min="4871" max="4871" width="4.09765625" style="227" customWidth="1"/>
    <col min="4872" max="4872" width="5.09765625" style="227" customWidth="1"/>
    <col min="4873" max="4873" width="5.69921875" style="227" customWidth="1"/>
    <col min="4874" max="4874" width="51.8984375" style="227" customWidth="1"/>
    <col min="4875" max="4877" width="12.59765625" style="227" customWidth="1"/>
    <col min="4878" max="4878" width="3.59765625" style="227" bestFit="1" customWidth="1"/>
    <col min="4879" max="4879" width="1.8984375" style="227" bestFit="1" customWidth="1"/>
    <col min="4880" max="4881" width="2.69921875" style="227" bestFit="1" customWidth="1"/>
    <col min="4882" max="4882" width="3.59765625" style="227" bestFit="1" customWidth="1"/>
    <col min="4883" max="4883" width="2.69921875" style="227" bestFit="1" customWidth="1"/>
    <col min="4884" max="4884" width="4.3984375" style="227" bestFit="1" customWidth="1"/>
    <col min="4885" max="4889" width="9.09765625" style="227"/>
    <col min="4890" max="4901" width="2" style="227" bestFit="1" customWidth="1"/>
    <col min="4902" max="5120" width="9.09765625" style="227"/>
    <col min="5121" max="5121" width="3.8984375" style="227" customWidth="1"/>
    <col min="5122" max="5122" width="4.3984375" style="227" customWidth="1"/>
    <col min="5123" max="5123" width="2.59765625" style="227" customWidth="1"/>
    <col min="5124" max="5124" width="3.59765625" style="227" customWidth="1"/>
    <col min="5125" max="5125" width="3" style="227" customWidth="1"/>
    <col min="5126" max="5126" width="4.296875" style="227" customWidth="1"/>
    <col min="5127" max="5127" width="4.09765625" style="227" customWidth="1"/>
    <col min="5128" max="5128" width="5.09765625" style="227" customWidth="1"/>
    <col min="5129" max="5129" width="5.69921875" style="227" customWidth="1"/>
    <col min="5130" max="5130" width="51.8984375" style="227" customWidth="1"/>
    <col min="5131" max="5133" width="12.59765625" style="227" customWidth="1"/>
    <col min="5134" max="5134" width="3.59765625" style="227" bestFit="1" customWidth="1"/>
    <col min="5135" max="5135" width="1.8984375" style="227" bestFit="1" customWidth="1"/>
    <col min="5136" max="5137" width="2.69921875" style="227" bestFit="1" customWidth="1"/>
    <col min="5138" max="5138" width="3.59765625" style="227" bestFit="1" customWidth="1"/>
    <col min="5139" max="5139" width="2.69921875" style="227" bestFit="1" customWidth="1"/>
    <col min="5140" max="5140" width="4.3984375" style="227" bestFit="1" customWidth="1"/>
    <col min="5141" max="5145" width="9.09765625" style="227"/>
    <col min="5146" max="5157" width="2" style="227" bestFit="1" customWidth="1"/>
    <col min="5158" max="5376" width="9.09765625" style="227"/>
    <col min="5377" max="5377" width="3.8984375" style="227" customWidth="1"/>
    <col min="5378" max="5378" width="4.3984375" style="227" customWidth="1"/>
    <col min="5379" max="5379" width="2.59765625" style="227" customWidth="1"/>
    <col min="5380" max="5380" width="3.59765625" style="227" customWidth="1"/>
    <col min="5381" max="5381" width="3" style="227" customWidth="1"/>
    <col min="5382" max="5382" width="4.296875" style="227" customWidth="1"/>
    <col min="5383" max="5383" width="4.09765625" style="227" customWidth="1"/>
    <col min="5384" max="5384" width="5.09765625" style="227" customWidth="1"/>
    <col min="5385" max="5385" width="5.69921875" style="227" customWidth="1"/>
    <col min="5386" max="5386" width="51.8984375" style="227" customWidth="1"/>
    <col min="5387" max="5389" width="12.59765625" style="227" customWidth="1"/>
    <col min="5390" max="5390" width="3.59765625" style="227" bestFit="1" customWidth="1"/>
    <col min="5391" max="5391" width="1.8984375" style="227" bestFit="1" customWidth="1"/>
    <col min="5392" max="5393" width="2.69921875" style="227" bestFit="1" customWidth="1"/>
    <col min="5394" max="5394" width="3.59765625" style="227" bestFit="1" customWidth="1"/>
    <col min="5395" max="5395" width="2.69921875" style="227" bestFit="1" customWidth="1"/>
    <col min="5396" max="5396" width="4.3984375" style="227" bestFit="1" customWidth="1"/>
    <col min="5397" max="5401" width="9.09765625" style="227"/>
    <col min="5402" max="5413" width="2" style="227" bestFit="1" customWidth="1"/>
    <col min="5414" max="5632" width="9.09765625" style="227"/>
    <col min="5633" max="5633" width="3.8984375" style="227" customWidth="1"/>
    <col min="5634" max="5634" width="4.3984375" style="227" customWidth="1"/>
    <col min="5635" max="5635" width="2.59765625" style="227" customWidth="1"/>
    <col min="5636" max="5636" width="3.59765625" style="227" customWidth="1"/>
    <col min="5637" max="5637" width="3" style="227" customWidth="1"/>
    <col min="5638" max="5638" width="4.296875" style="227" customWidth="1"/>
    <col min="5639" max="5639" width="4.09765625" style="227" customWidth="1"/>
    <col min="5640" max="5640" width="5.09765625" style="227" customWidth="1"/>
    <col min="5641" max="5641" width="5.69921875" style="227" customWidth="1"/>
    <col min="5642" max="5642" width="51.8984375" style="227" customWidth="1"/>
    <col min="5643" max="5645" width="12.59765625" style="227" customWidth="1"/>
    <col min="5646" max="5646" width="3.59765625" style="227" bestFit="1" customWidth="1"/>
    <col min="5647" max="5647" width="1.8984375" style="227" bestFit="1" customWidth="1"/>
    <col min="5648" max="5649" width="2.69921875" style="227" bestFit="1" customWidth="1"/>
    <col min="5650" max="5650" width="3.59765625" style="227" bestFit="1" customWidth="1"/>
    <col min="5651" max="5651" width="2.69921875" style="227" bestFit="1" customWidth="1"/>
    <col min="5652" max="5652" width="4.3984375" style="227" bestFit="1" customWidth="1"/>
    <col min="5653" max="5657" width="9.09765625" style="227"/>
    <col min="5658" max="5669" width="2" style="227" bestFit="1" customWidth="1"/>
    <col min="5670" max="5888" width="9.09765625" style="227"/>
    <col min="5889" max="5889" width="3.8984375" style="227" customWidth="1"/>
    <col min="5890" max="5890" width="4.3984375" style="227" customWidth="1"/>
    <col min="5891" max="5891" width="2.59765625" style="227" customWidth="1"/>
    <col min="5892" max="5892" width="3.59765625" style="227" customWidth="1"/>
    <col min="5893" max="5893" width="3" style="227" customWidth="1"/>
    <col min="5894" max="5894" width="4.296875" style="227" customWidth="1"/>
    <col min="5895" max="5895" width="4.09765625" style="227" customWidth="1"/>
    <col min="5896" max="5896" width="5.09765625" style="227" customWidth="1"/>
    <col min="5897" max="5897" width="5.69921875" style="227" customWidth="1"/>
    <col min="5898" max="5898" width="51.8984375" style="227" customWidth="1"/>
    <col min="5899" max="5901" width="12.59765625" style="227" customWidth="1"/>
    <col min="5902" max="5902" width="3.59765625" style="227" bestFit="1" customWidth="1"/>
    <col min="5903" max="5903" width="1.8984375" style="227" bestFit="1" customWidth="1"/>
    <col min="5904" max="5905" width="2.69921875" style="227" bestFit="1" customWidth="1"/>
    <col min="5906" max="5906" width="3.59765625" style="227" bestFit="1" customWidth="1"/>
    <col min="5907" max="5907" width="2.69921875" style="227" bestFit="1" customWidth="1"/>
    <col min="5908" max="5908" width="4.3984375" style="227" bestFit="1" customWidth="1"/>
    <col min="5909" max="5913" width="9.09765625" style="227"/>
    <col min="5914" max="5925" width="2" style="227" bestFit="1" customWidth="1"/>
    <col min="5926" max="6144" width="9.09765625" style="227"/>
    <col min="6145" max="6145" width="3.8984375" style="227" customWidth="1"/>
    <col min="6146" max="6146" width="4.3984375" style="227" customWidth="1"/>
    <col min="6147" max="6147" width="2.59765625" style="227" customWidth="1"/>
    <col min="6148" max="6148" width="3.59765625" style="227" customWidth="1"/>
    <col min="6149" max="6149" width="3" style="227" customWidth="1"/>
    <col min="6150" max="6150" width="4.296875" style="227" customWidth="1"/>
    <col min="6151" max="6151" width="4.09765625" style="227" customWidth="1"/>
    <col min="6152" max="6152" width="5.09765625" style="227" customWidth="1"/>
    <col min="6153" max="6153" width="5.69921875" style="227" customWidth="1"/>
    <col min="6154" max="6154" width="51.8984375" style="227" customWidth="1"/>
    <col min="6155" max="6157" width="12.59765625" style="227" customWidth="1"/>
    <col min="6158" max="6158" width="3.59765625" style="227" bestFit="1" customWidth="1"/>
    <col min="6159" max="6159" width="1.8984375" style="227" bestFit="1" customWidth="1"/>
    <col min="6160" max="6161" width="2.69921875" style="227" bestFit="1" customWidth="1"/>
    <col min="6162" max="6162" width="3.59765625" style="227" bestFit="1" customWidth="1"/>
    <col min="6163" max="6163" width="2.69921875" style="227" bestFit="1" customWidth="1"/>
    <col min="6164" max="6164" width="4.3984375" style="227" bestFit="1" customWidth="1"/>
    <col min="6165" max="6169" width="9.09765625" style="227"/>
    <col min="6170" max="6181" width="2" style="227" bestFit="1" customWidth="1"/>
    <col min="6182" max="6400" width="9.09765625" style="227"/>
    <col min="6401" max="6401" width="3.8984375" style="227" customWidth="1"/>
    <col min="6402" max="6402" width="4.3984375" style="227" customWidth="1"/>
    <col min="6403" max="6403" width="2.59765625" style="227" customWidth="1"/>
    <col min="6404" max="6404" width="3.59765625" style="227" customWidth="1"/>
    <col min="6405" max="6405" width="3" style="227" customWidth="1"/>
    <col min="6406" max="6406" width="4.296875" style="227" customWidth="1"/>
    <col min="6407" max="6407" width="4.09765625" style="227" customWidth="1"/>
    <col min="6408" max="6408" width="5.09765625" style="227" customWidth="1"/>
    <col min="6409" max="6409" width="5.69921875" style="227" customWidth="1"/>
    <col min="6410" max="6410" width="51.8984375" style="227" customWidth="1"/>
    <col min="6411" max="6413" width="12.59765625" style="227" customWidth="1"/>
    <col min="6414" max="6414" width="3.59765625" style="227" bestFit="1" customWidth="1"/>
    <col min="6415" max="6415" width="1.8984375" style="227" bestFit="1" customWidth="1"/>
    <col min="6416" max="6417" width="2.69921875" style="227" bestFit="1" customWidth="1"/>
    <col min="6418" max="6418" width="3.59765625" style="227" bestFit="1" customWidth="1"/>
    <col min="6419" max="6419" width="2.69921875" style="227" bestFit="1" customWidth="1"/>
    <col min="6420" max="6420" width="4.3984375" style="227" bestFit="1" customWidth="1"/>
    <col min="6421" max="6425" width="9.09765625" style="227"/>
    <col min="6426" max="6437" width="2" style="227" bestFit="1" customWidth="1"/>
    <col min="6438" max="6656" width="9.09765625" style="227"/>
    <col min="6657" max="6657" width="3.8984375" style="227" customWidth="1"/>
    <col min="6658" max="6658" width="4.3984375" style="227" customWidth="1"/>
    <col min="6659" max="6659" width="2.59765625" style="227" customWidth="1"/>
    <col min="6660" max="6660" width="3.59765625" style="227" customWidth="1"/>
    <col min="6661" max="6661" width="3" style="227" customWidth="1"/>
    <col min="6662" max="6662" width="4.296875" style="227" customWidth="1"/>
    <col min="6663" max="6663" width="4.09765625" style="227" customWidth="1"/>
    <col min="6664" max="6664" width="5.09765625" style="227" customWidth="1"/>
    <col min="6665" max="6665" width="5.69921875" style="227" customWidth="1"/>
    <col min="6666" max="6666" width="51.8984375" style="227" customWidth="1"/>
    <col min="6667" max="6669" width="12.59765625" style="227" customWidth="1"/>
    <col min="6670" max="6670" width="3.59765625" style="227" bestFit="1" customWidth="1"/>
    <col min="6671" max="6671" width="1.8984375" style="227" bestFit="1" customWidth="1"/>
    <col min="6672" max="6673" width="2.69921875" style="227" bestFit="1" customWidth="1"/>
    <col min="6674" max="6674" width="3.59765625" style="227" bestFit="1" customWidth="1"/>
    <col min="6675" max="6675" width="2.69921875" style="227" bestFit="1" customWidth="1"/>
    <col min="6676" max="6676" width="4.3984375" style="227" bestFit="1" customWidth="1"/>
    <col min="6677" max="6681" width="9.09765625" style="227"/>
    <col min="6682" max="6693" width="2" style="227" bestFit="1" customWidth="1"/>
    <col min="6694" max="6912" width="9.09765625" style="227"/>
    <col min="6913" max="6913" width="3.8984375" style="227" customWidth="1"/>
    <col min="6914" max="6914" width="4.3984375" style="227" customWidth="1"/>
    <col min="6915" max="6915" width="2.59765625" style="227" customWidth="1"/>
    <col min="6916" max="6916" width="3.59765625" style="227" customWidth="1"/>
    <col min="6917" max="6917" width="3" style="227" customWidth="1"/>
    <col min="6918" max="6918" width="4.296875" style="227" customWidth="1"/>
    <col min="6919" max="6919" width="4.09765625" style="227" customWidth="1"/>
    <col min="6920" max="6920" width="5.09765625" style="227" customWidth="1"/>
    <col min="6921" max="6921" width="5.69921875" style="227" customWidth="1"/>
    <col min="6922" max="6922" width="51.8984375" style="227" customWidth="1"/>
    <col min="6923" max="6925" width="12.59765625" style="227" customWidth="1"/>
    <col min="6926" max="6926" width="3.59765625" style="227" bestFit="1" customWidth="1"/>
    <col min="6927" max="6927" width="1.8984375" style="227" bestFit="1" customWidth="1"/>
    <col min="6928" max="6929" width="2.69921875" style="227" bestFit="1" customWidth="1"/>
    <col min="6930" max="6930" width="3.59765625" style="227" bestFit="1" customWidth="1"/>
    <col min="6931" max="6931" width="2.69921875" style="227" bestFit="1" customWidth="1"/>
    <col min="6932" max="6932" width="4.3984375" style="227" bestFit="1" customWidth="1"/>
    <col min="6933" max="6937" width="9.09765625" style="227"/>
    <col min="6938" max="6949" width="2" style="227" bestFit="1" customWidth="1"/>
    <col min="6950" max="7168" width="9.09765625" style="227"/>
    <col min="7169" max="7169" width="3.8984375" style="227" customWidth="1"/>
    <col min="7170" max="7170" width="4.3984375" style="227" customWidth="1"/>
    <col min="7171" max="7171" width="2.59765625" style="227" customWidth="1"/>
    <col min="7172" max="7172" width="3.59765625" style="227" customWidth="1"/>
    <col min="7173" max="7173" width="3" style="227" customWidth="1"/>
    <col min="7174" max="7174" width="4.296875" style="227" customWidth="1"/>
    <col min="7175" max="7175" width="4.09765625" style="227" customWidth="1"/>
    <col min="7176" max="7176" width="5.09765625" style="227" customWidth="1"/>
    <col min="7177" max="7177" width="5.69921875" style="227" customWidth="1"/>
    <col min="7178" max="7178" width="51.8984375" style="227" customWidth="1"/>
    <col min="7179" max="7181" width="12.59765625" style="227" customWidth="1"/>
    <col min="7182" max="7182" width="3.59765625" style="227" bestFit="1" customWidth="1"/>
    <col min="7183" max="7183" width="1.8984375" style="227" bestFit="1" customWidth="1"/>
    <col min="7184" max="7185" width="2.69921875" style="227" bestFit="1" customWidth="1"/>
    <col min="7186" max="7186" width="3.59765625" style="227" bestFit="1" customWidth="1"/>
    <col min="7187" max="7187" width="2.69921875" style="227" bestFit="1" customWidth="1"/>
    <col min="7188" max="7188" width="4.3984375" style="227" bestFit="1" customWidth="1"/>
    <col min="7189" max="7193" width="9.09765625" style="227"/>
    <col min="7194" max="7205" width="2" style="227" bestFit="1" customWidth="1"/>
    <col min="7206" max="7424" width="9.09765625" style="227"/>
    <col min="7425" max="7425" width="3.8984375" style="227" customWidth="1"/>
    <col min="7426" max="7426" width="4.3984375" style="227" customWidth="1"/>
    <col min="7427" max="7427" width="2.59765625" style="227" customWidth="1"/>
    <col min="7428" max="7428" width="3.59765625" style="227" customWidth="1"/>
    <col min="7429" max="7429" width="3" style="227" customWidth="1"/>
    <col min="7430" max="7430" width="4.296875" style="227" customWidth="1"/>
    <col min="7431" max="7431" width="4.09765625" style="227" customWidth="1"/>
    <col min="7432" max="7432" width="5.09765625" style="227" customWidth="1"/>
    <col min="7433" max="7433" width="5.69921875" style="227" customWidth="1"/>
    <col min="7434" max="7434" width="51.8984375" style="227" customWidth="1"/>
    <col min="7435" max="7437" width="12.59765625" style="227" customWidth="1"/>
    <col min="7438" max="7438" width="3.59765625" style="227" bestFit="1" customWidth="1"/>
    <col min="7439" max="7439" width="1.8984375" style="227" bestFit="1" customWidth="1"/>
    <col min="7440" max="7441" width="2.69921875" style="227" bestFit="1" customWidth="1"/>
    <col min="7442" max="7442" width="3.59765625" style="227" bestFit="1" customWidth="1"/>
    <col min="7443" max="7443" width="2.69921875" style="227" bestFit="1" customWidth="1"/>
    <col min="7444" max="7444" width="4.3984375" style="227" bestFit="1" customWidth="1"/>
    <col min="7445" max="7449" width="9.09765625" style="227"/>
    <col min="7450" max="7461" width="2" style="227" bestFit="1" customWidth="1"/>
    <col min="7462" max="7680" width="9.09765625" style="227"/>
    <col min="7681" max="7681" width="3.8984375" style="227" customWidth="1"/>
    <col min="7682" max="7682" width="4.3984375" style="227" customWidth="1"/>
    <col min="7683" max="7683" width="2.59765625" style="227" customWidth="1"/>
    <col min="7684" max="7684" width="3.59765625" style="227" customWidth="1"/>
    <col min="7685" max="7685" width="3" style="227" customWidth="1"/>
    <col min="7686" max="7686" width="4.296875" style="227" customWidth="1"/>
    <col min="7687" max="7687" width="4.09765625" style="227" customWidth="1"/>
    <col min="7688" max="7688" width="5.09765625" style="227" customWidth="1"/>
    <col min="7689" max="7689" width="5.69921875" style="227" customWidth="1"/>
    <col min="7690" max="7690" width="51.8984375" style="227" customWidth="1"/>
    <col min="7691" max="7693" width="12.59765625" style="227" customWidth="1"/>
    <col min="7694" max="7694" width="3.59765625" style="227" bestFit="1" customWidth="1"/>
    <col min="7695" max="7695" width="1.8984375" style="227" bestFit="1" customWidth="1"/>
    <col min="7696" max="7697" width="2.69921875" style="227" bestFit="1" customWidth="1"/>
    <col min="7698" max="7698" width="3.59765625" style="227" bestFit="1" customWidth="1"/>
    <col min="7699" max="7699" width="2.69921875" style="227" bestFit="1" customWidth="1"/>
    <col min="7700" max="7700" width="4.3984375" style="227" bestFit="1" customWidth="1"/>
    <col min="7701" max="7705" width="9.09765625" style="227"/>
    <col min="7706" max="7717" width="2" style="227" bestFit="1" customWidth="1"/>
    <col min="7718" max="7936" width="9.09765625" style="227"/>
    <col min="7937" max="7937" width="3.8984375" style="227" customWidth="1"/>
    <col min="7938" max="7938" width="4.3984375" style="227" customWidth="1"/>
    <col min="7939" max="7939" width="2.59765625" style="227" customWidth="1"/>
    <col min="7940" max="7940" width="3.59765625" style="227" customWidth="1"/>
    <col min="7941" max="7941" width="3" style="227" customWidth="1"/>
    <col min="7942" max="7942" width="4.296875" style="227" customWidth="1"/>
    <col min="7943" max="7943" width="4.09765625" style="227" customWidth="1"/>
    <col min="7944" max="7944" width="5.09765625" style="227" customWidth="1"/>
    <col min="7945" max="7945" width="5.69921875" style="227" customWidth="1"/>
    <col min="7946" max="7946" width="51.8984375" style="227" customWidth="1"/>
    <col min="7947" max="7949" width="12.59765625" style="227" customWidth="1"/>
    <col min="7950" max="7950" width="3.59765625" style="227" bestFit="1" customWidth="1"/>
    <col min="7951" max="7951" width="1.8984375" style="227" bestFit="1" customWidth="1"/>
    <col min="7952" max="7953" width="2.69921875" style="227" bestFit="1" customWidth="1"/>
    <col min="7954" max="7954" width="3.59765625" style="227" bestFit="1" customWidth="1"/>
    <col min="7955" max="7955" width="2.69921875" style="227" bestFit="1" customWidth="1"/>
    <col min="7956" max="7956" width="4.3984375" style="227" bestFit="1" customWidth="1"/>
    <col min="7957" max="7961" width="9.09765625" style="227"/>
    <col min="7962" max="7973" width="2" style="227" bestFit="1" customWidth="1"/>
    <col min="7974" max="8192" width="9.09765625" style="227"/>
    <col min="8193" max="8193" width="3.8984375" style="227" customWidth="1"/>
    <col min="8194" max="8194" width="4.3984375" style="227" customWidth="1"/>
    <col min="8195" max="8195" width="2.59765625" style="227" customWidth="1"/>
    <col min="8196" max="8196" width="3.59765625" style="227" customWidth="1"/>
    <col min="8197" max="8197" width="3" style="227" customWidth="1"/>
    <col min="8198" max="8198" width="4.296875" style="227" customWidth="1"/>
    <col min="8199" max="8199" width="4.09765625" style="227" customWidth="1"/>
    <col min="8200" max="8200" width="5.09765625" style="227" customWidth="1"/>
    <col min="8201" max="8201" width="5.69921875" style="227" customWidth="1"/>
    <col min="8202" max="8202" width="51.8984375" style="227" customWidth="1"/>
    <col min="8203" max="8205" width="12.59765625" style="227" customWidth="1"/>
    <col min="8206" max="8206" width="3.59765625" style="227" bestFit="1" customWidth="1"/>
    <col min="8207" max="8207" width="1.8984375" style="227" bestFit="1" customWidth="1"/>
    <col min="8208" max="8209" width="2.69921875" style="227" bestFit="1" customWidth="1"/>
    <col min="8210" max="8210" width="3.59765625" style="227" bestFit="1" customWidth="1"/>
    <col min="8211" max="8211" width="2.69921875" style="227" bestFit="1" customWidth="1"/>
    <col min="8212" max="8212" width="4.3984375" style="227" bestFit="1" customWidth="1"/>
    <col min="8213" max="8217" width="9.09765625" style="227"/>
    <col min="8218" max="8229" width="2" style="227" bestFit="1" customWidth="1"/>
    <col min="8230" max="8448" width="9.09765625" style="227"/>
    <col min="8449" max="8449" width="3.8984375" style="227" customWidth="1"/>
    <col min="8450" max="8450" width="4.3984375" style="227" customWidth="1"/>
    <col min="8451" max="8451" width="2.59765625" style="227" customWidth="1"/>
    <col min="8452" max="8452" width="3.59765625" style="227" customWidth="1"/>
    <col min="8453" max="8453" width="3" style="227" customWidth="1"/>
    <col min="8454" max="8454" width="4.296875" style="227" customWidth="1"/>
    <col min="8455" max="8455" width="4.09765625" style="227" customWidth="1"/>
    <col min="8456" max="8456" width="5.09765625" style="227" customWidth="1"/>
    <col min="8457" max="8457" width="5.69921875" style="227" customWidth="1"/>
    <col min="8458" max="8458" width="51.8984375" style="227" customWidth="1"/>
    <col min="8459" max="8461" width="12.59765625" style="227" customWidth="1"/>
    <col min="8462" max="8462" width="3.59765625" style="227" bestFit="1" customWidth="1"/>
    <col min="8463" max="8463" width="1.8984375" style="227" bestFit="1" customWidth="1"/>
    <col min="8464" max="8465" width="2.69921875" style="227" bestFit="1" customWidth="1"/>
    <col min="8466" max="8466" width="3.59765625" style="227" bestFit="1" customWidth="1"/>
    <col min="8467" max="8467" width="2.69921875" style="227" bestFit="1" customWidth="1"/>
    <col min="8468" max="8468" width="4.3984375" style="227" bestFit="1" customWidth="1"/>
    <col min="8469" max="8473" width="9.09765625" style="227"/>
    <col min="8474" max="8485" width="2" style="227" bestFit="1" customWidth="1"/>
    <col min="8486" max="8704" width="9.09765625" style="227"/>
    <col min="8705" max="8705" width="3.8984375" style="227" customWidth="1"/>
    <col min="8706" max="8706" width="4.3984375" style="227" customWidth="1"/>
    <col min="8707" max="8707" width="2.59765625" style="227" customWidth="1"/>
    <col min="8708" max="8708" width="3.59765625" style="227" customWidth="1"/>
    <col min="8709" max="8709" width="3" style="227" customWidth="1"/>
    <col min="8710" max="8710" width="4.296875" style="227" customWidth="1"/>
    <col min="8711" max="8711" width="4.09765625" style="227" customWidth="1"/>
    <col min="8712" max="8712" width="5.09765625" style="227" customWidth="1"/>
    <col min="8713" max="8713" width="5.69921875" style="227" customWidth="1"/>
    <col min="8714" max="8714" width="51.8984375" style="227" customWidth="1"/>
    <col min="8715" max="8717" width="12.59765625" style="227" customWidth="1"/>
    <col min="8718" max="8718" width="3.59765625" style="227" bestFit="1" customWidth="1"/>
    <col min="8719" max="8719" width="1.8984375" style="227" bestFit="1" customWidth="1"/>
    <col min="8720" max="8721" width="2.69921875" style="227" bestFit="1" customWidth="1"/>
    <col min="8722" max="8722" width="3.59765625" style="227" bestFit="1" customWidth="1"/>
    <col min="8723" max="8723" width="2.69921875" style="227" bestFit="1" customWidth="1"/>
    <col min="8724" max="8724" width="4.3984375" style="227" bestFit="1" customWidth="1"/>
    <col min="8725" max="8729" width="9.09765625" style="227"/>
    <col min="8730" max="8741" width="2" style="227" bestFit="1" customWidth="1"/>
    <col min="8742" max="8960" width="9.09765625" style="227"/>
    <col min="8961" max="8961" width="3.8984375" style="227" customWidth="1"/>
    <col min="8962" max="8962" width="4.3984375" style="227" customWidth="1"/>
    <col min="8963" max="8963" width="2.59765625" style="227" customWidth="1"/>
    <col min="8964" max="8964" width="3.59765625" style="227" customWidth="1"/>
    <col min="8965" max="8965" width="3" style="227" customWidth="1"/>
    <col min="8966" max="8966" width="4.296875" style="227" customWidth="1"/>
    <col min="8967" max="8967" width="4.09765625" style="227" customWidth="1"/>
    <col min="8968" max="8968" width="5.09765625" style="227" customWidth="1"/>
    <col min="8969" max="8969" width="5.69921875" style="227" customWidth="1"/>
    <col min="8970" max="8970" width="51.8984375" style="227" customWidth="1"/>
    <col min="8971" max="8973" width="12.59765625" style="227" customWidth="1"/>
    <col min="8974" max="8974" width="3.59765625" style="227" bestFit="1" customWidth="1"/>
    <col min="8975" max="8975" width="1.8984375" style="227" bestFit="1" customWidth="1"/>
    <col min="8976" max="8977" width="2.69921875" style="227" bestFit="1" customWidth="1"/>
    <col min="8978" max="8978" width="3.59765625" style="227" bestFit="1" customWidth="1"/>
    <col min="8979" max="8979" width="2.69921875" style="227" bestFit="1" customWidth="1"/>
    <col min="8980" max="8980" width="4.3984375" style="227" bestFit="1" customWidth="1"/>
    <col min="8981" max="8985" width="9.09765625" style="227"/>
    <col min="8986" max="8997" width="2" style="227" bestFit="1" customWidth="1"/>
    <col min="8998" max="9216" width="9.09765625" style="227"/>
    <col min="9217" max="9217" width="3.8984375" style="227" customWidth="1"/>
    <col min="9218" max="9218" width="4.3984375" style="227" customWidth="1"/>
    <col min="9219" max="9219" width="2.59765625" style="227" customWidth="1"/>
    <col min="9220" max="9220" width="3.59765625" style="227" customWidth="1"/>
    <col min="9221" max="9221" width="3" style="227" customWidth="1"/>
    <col min="9222" max="9222" width="4.296875" style="227" customWidth="1"/>
    <col min="9223" max="9223" width="4.09765625" style="227" customWidth="1"/>
    <col min="9224" max="9224" width="5.09765625" style="227" customWidth="1"/>
    <col min="9225" max="9225" width="5.69921875" style="227" customWidth="1"/>
    <col min="9226" max="9226" width="51.8984375" style="227" customWidth="1"/>
    <col min="9227" max="9229" width="12.59765625" style="227" customWidth="1"/>
    <col min="9230" max="9230" width="3.59765625" style="227" bestFit="1" customWidth="1"/>
    <col min="9231" max="9231" width="1.8984375" style="227" bestFit="1" customWidth="1"/>
    <col min="9232" max="9233" width="2.69921875" style="227" bestFit="1" customWidth="1"/>
    <col min="9234" max="9234" width="3.59765625" style="227" bestFit="1" customWidth="1"/>
    <col min="9235" max="9235" width="2.69921875" style="227" bestFit="1" customWidth="1"/>
    <col min="9236" max="9236" width="4.3984375" style="227" bestFit="1" customWidth="1"/>
    <col min="9237" max="9241" width="9.09765625" style="227"/>
    <col min="9242" max="9253" width="2" style="227" bestFit="1" customWidth="1"/>
    <col min="9254" max="9472" width="9.09765625" style="227"/>
    <col min="9473" max="9473" width="3.8984375" style="227" customWidth="1"/>
    <col min="9474" max="9474" width="4.3984375" style="227" customWidth="1"/>
    <col min="9475" max="9475" width="2.59765625" style="227" customWidth="1"/>
    <col min="9476" max="9476" width="3.59765625" style="227" customWidth="1"/>
    <col min="9477" max="9477" width="3" style="227" customWidth="1"/>
    <col min="9478" max="9478" width="4.296875" style="227" customWidth="1"/>
    <col min="9479" max="9479" width="4.09765625" style="227" customWidth="1"/>
    <col min="9480" max="9480" width="5.09765625" style="227" customWidth="1"/>
    <col min="9481" max="9481" width="5.69921875" style="227" customWidth="1"/>
    <col min="9482" max="9482" width="51.8984375" style="227" customWidth="1"/>
    <col min="9483" max="9485" width="12.59765625" style="227" customWidth="1"/>
    <col min="9486" max="9486" width="3.59765625" style="227" bestFit="1" customWidth="1"/>
    <col min="9487" max="9487" width="1.8984375" style="227" bestFit="1" customWidth="1"/>
    <col min="9488" max="9489" width="2.69921875" style="227" bestFit="1" customWidth="1"/>
    <col min="9490" max="9490" width="3.59765625" style="227" bestFit="1" customWidth="1"/>
    <col min="9491" max="9491" width="2.69921875" style="227" bestFit="1" customWidth="1"/>
    <col min="9492" max="9492" width="4.3984375" style="227" bestFit="1" customWidth="1"/>
    <col min="9493" max="9497" width="9.09765625" style="227"/>
    <col min="9498" max="9509" width="2" style="227" bestFit="1" customWidth="1"/>
    <col min="9510" max="9728" width="9.09765625" style="227"/>
    <col min="9729" max="9729" width="3.8984375" style="227" customWidth="1"/>
    <col min="9730" max="9730" width="4.3984375" style="227" customWidth="1"/>
    <col min="9731" max="9731" width="2.59765625" style="227" customWidth="1"/>
    <col min="9732" max="9732" width="3.59765625" style="227" customWidth="1"/>
    <col min="9733" max="9733" width="3" style="227" customWidth="1"/>
    <col min="9734" max="9734" width="4.296875" style="227" customWidth="1"/>
    <col min="9735" max="9735" width="4.09765625" style="227" customWidth="1"/>
    <col min="9736" max="9736" width="5.09765625" style="227" customWidth="1"/>
    <col min="9737" max="9737" width="5.69921875" style="227" customWidth="1"/>
    <col min="9738" max="9738" width="51.8984375" style="227" customWidth="1"/>
    <col min="9739" max="9741" width="12.59765625" style="227" customWidth="1"/>
    <col min="9742" max="9742" width="3.59765625" style="227" bestFit="1" customWidth="1"/>
    <col min="9743" max="9743" width="1.8984375" style="227" bestFit="1" customWidth="1"/>
    <col min="9744" max="9745" width="2.69921875" style="227" bestFit="1" customWidth="1"/>
    <col min="9746" max="9746" width="3.59765625" style="227" bestFit="1" customWidth="1"/>
    <col min="9747" max="9747" width="2.69921875" style="227" bestFit="1" customWidth="1"/>
    <col min="9748" max="9748" width="4.3984375" style="227" bestFit="1" customWidth="1"/>
    <col min="9749" max="9753" width="9.09765625" style="227"/>
    <col min="9754" max="9765" width="2" style="227" bestFit="1" customWidth="1"/>
    <col min="9766" max="9984" width="9.09765625" style="227"/>
    <col min="9985" max="9985" width="3.8984375" style="227" customWidth="1"/>
    <col min="9986" max="9986" width="4.3984375" style="227" customWidth="1"/>
    <col min="9987" max="9987" width="2.59765625" style="227" customWidth="1"/>
    <col min="9988" max="9988" width="3.59765625" style="227" customWidth="1"/>
    <col min="9989" max="9989" width="3" style="227" customWidth="1"/>
    <col min="9990" max="9990" width="4.296875" style="227" customWidth="1"/>
    <col min="9991" max="9991" width="4.09765625" style="227" customWidth="1"/>
    <col min="9992" max="9992" width="5.09765625" style="227" customWidth="1"/>
    <col min="9993" max="9993" width="5.69921875" style="227" customWidth="1"/>
    <col min="9994" max="9994" width="51.8984375" style="227" customWidth="1"/>
    <col min="9995" max="9997" width="12.59765625" style="227" customWidth="1"/>
    <col min="9998" max="9998" width="3.59765625" style="227" bestFit="1" customWidth="1"/>
    <col min="9999" max="9999" width="1.8984375" style="227" bestFit="1" customWidth="1"/>
    <col min="10000" max="10001" width="2.69921875" style="227" bestFit="1" customWidth="1"/>
    <col min="10002" max="10002" width="3.59765625" style="227" bestFit="1" customWidth="1"/>
    <col min="10003" max="10003" width="2.69921875" style="227" bestFit="1" customWidth="1"/>
    <col min="10004" max="10004" width="4.3984375" style="227" bestFit="1" customWidth="1"/>
    <col min="10005" max="10009" width="9.09765625" style="227"/>
    <col min="10010" max="10021" width="2" style="227" bestFit="1" customWidth="1"/>
    <col min="10022" max="10240" width="9.09765625" style="227"/>
    <col min="10241" max="10241" width="3.8984375" style="227" customWidth="1"/>
    <col min="10242" max="10242" width="4.3984375" style="227" customWidth="1"/>
    <col min="10243" max="10243" width="2.59765625" style="227" customWidth="1"/>
    <col min="10244" max="10244" width="3.59765625" style="227" customWidth="1"/>
    <col min="10245" max="10245" width="3" style="227" customWidth="1"/>
    <col min="10246" max="10246" width="4.296875" style="227" customWidth="1"/>
    <col min="10247" max="10247" width="4.09765625" style="227" customWidth="1"/>
    <col min="10248" max="10248" width="5.09765625" style="227" customWidth="1"/>
    <col min="10249" max="10249" width="5.69921875" style="227" customWidth="1"/>
    <col min="10250" max="10250" width="51.8984375" style="227" customWidth="1"/>
    <col min="10251" max="10253" width="12.59765625" style="227" customWidth="1"/>
    <col min="10254" max="10254" width="3.59765625" style="227" bestFit="1" customWidth="1"/>
    <col min="10255" max="10255" width="1.8984375" style="227" bestFit="1" customWidth="1"/>
    <col min="10256" max="10257" width="2.69921875" style="227" bestFit="1" customWidth="1"/>
    <col min="10258" max="10258" width="3.59765625" style="227" bestFit="1" customWidth="1"/>
    <col min="10259" max="10259" width="2.69921875" style="227" bestFit="1" customWidth="1"/>
    <col min="10260" max="10260" width="4.3984375" style="227" bestFit="1" customWidth="1"/>
    <col min="10261" max="10265" width="9.09765625" style="227"/>
    <col min="10266" max="10277" width="2" style="227" bestFit="1" customWidth="1"/>
    <col min="10278" max="10496" width="9.09765625" style="227"/>
    <col min="10497" max="10497" width="3.8984375" style="227" customWidth="1"/>
    <col min="10498" max="10498" width="4.3984375" style="227" customWidth="1"/>
    <col min="10499" max="10499" width="2.59765625" style="227" customWidth="1"/>
    <col min="10500" max="10500" width="3.59765625" style="227" customWidth="1"/>
    <col min="10501" max="10501" width="3" style="227" customWidth="1"/>
    <col min="10502" max="10502" width="4.296875" style="227" customWidth="1"/>
    <col min="10503" max="10503" width="4.09765625" style="227" customWidth="1"/>
    <col min="10504" max="10504" width="5.09765625" style="227" customWidth="1"/>
    <col min="10505" max="10505" width="5.69921875" style="227" customWidth="1"/>
    <col min="10506" max="10506" width="51.8984375" style="227" customWidth="1"/>
    <col min="10507" max="10509" width="12.59765625" style="227" customWidth="1"/>
    <col min="10510" max="10510" width="3.59765625" style="227" bestFit="1" customWidth="1"/>
    <col min="10511" max="10511" width="1.8984375" style="227" bestFit="1" customWidth="1"/>
    <col min="10512" max="10513" width="2.69921875" style="227" bestFit="1" customWidth="1"/>
    <col min="10514" max="10514" width="3.59765625" style="227" bestFit="1" customWidth="1"/>
    <col min="10515" max="10515" width="2.69921875" style="227" bestFit="1" customWidth="1"/>
    <col min="10516" max="10516" width="4.3984375" style="227" bestFit="1" customWidth="1"/>
    <col min="10517" max="10521" width="9.09765625" style="227"/>
    <col min="10522" max="10533" width="2" style="227" bestFit="1" customWidth="1"/>
    <col min="10534" max="10752" width="9.09765625" style="227"/>
    <col min="10753" max="10753" width="3.8984375" style="227" customWidth="1"/>
    <col min="10754" max="10754" width="4.3984375" style="227" customWidth="1"/>
    <col min="10755" max="10755" width="2.59765625" style="227" customWidth="1"/>
    <col min="10756" max="10756" width="3.59765625" style="227" customWidth="1"/>
    <col min="10757" max="10757" width="3" style="227" customWidth="1"/>
    <col min="10758" max="10758" width="4.296875" style="227" customWidth="1"/>
    <col min="10759" max="10759" width="4.09765625" style="227" customWidth="1"/>
    <col min="10760" max="10760" width="5.09765625" style="227" customWidth="1"/>
    <col min="10761" max="10761" width="5.69921875" style="227" customWidth="1"/>
    <col min="10762" max="10762" width="51.8984375" style="227" customWidth="1"/>
    <col min="10763" max="10765" width="12.59765625" style="227" customWidth="1"/>
    <col min="10766" max="10766" width="3.59765625" style="227" bestFit="1" customWidth="1"/>
    <col min="10767" max="10767" width="1.8984375" style="227" bestFit="1" customWidth="1"/>
    <col min="10768" max="10769" width="2.69921875" style="227" bestFit="1" customWidth="1"/>
    <col min="10770" max="10770" width="3.59765625" style="227" bestFit="1" customWidth="1"/>
    <col min="10771" max="10771" width="2.69921875" style="227" bestFit="1" customWidth="1"/>
    <col min="10772" max="10772" width="4.3984375" style="227" bestFit="1" customWidth="1"/>
    <col min="10773" max="10777" width="9.09765625" style="227"/>
    <col min="10778" max="10789" width="2" style="227" bestFit="1" customWidth="1"/>
    <col min="10790" max="11008" width="9.09765625" style="227"/>
    <col min="11009" max="11009" width="3.8984375" style="227" customWidth="1"/>
    <col min="11010" max="11010" width="4.3984375" style="227" customWidth="1"/>
    <col min="11011" max="11011" width="2.59765625" style="227" customWidth="1"/>
    <col min="11012" max="11012" width="3.59765625" style="227" customWidth="1"/>
    <col min="11013" max="11013" width="3" style="227" customWidth="1"/>
    <col min="11014" max="11014" width="4.296875" style="227" customWidth="1"/>
    <col min="11015" max="11015" width="4.09765625" style="227" customWidth="1"/>
    <col min="11016" max="11016" width="5.09765625" style="227" customWidth="1"/>
    <col min="11017" max="11017" width="5.69921875" style="227" customWidth="1"/>
    <col min="11018" max="11018" width="51.8984375" style="227" customWidth="1"/>
    <col min="11019" max="11021" width="12.59765625" style="227" customWidth="1"/>
    <col min="11022" max="11022" width="3.59765625" style="227" bestFit="1" customWidth="1"/>
    <col min="11023" max="11023" width="1.8984375" style="227" bestFit="1" customWidth="1"/>
    <col min="11024" max="11025" width="2.69921875" style="227" bestFit="1" customWidth="1"/>
    <col min="11026" max="11026" width="3.59765625" style="227" bestFit="1" customWidth="1"/>
    <col min="11027" max="11027" width="2.69921875" style="227" bestFit="1" customWidth="1"/>
    <col min="11028" max="11028" width="4.3984375" style="227" bestFit="1" customWidth="1"/>
    <col min="11029" max="11033" width="9.09765625" style="227"/>
    <col min="11034" max="11045" width="2" style="227" bestFit="1" customWidth="1"/>
    <col min="11046" max="11264" width="9.09765625" style="227"/>
    <col min="11265" max="11265" width="3.8984375" style="227" customWidth="1"/>
    <col min="11266" max="11266" width="4.3984375" style="227" customWidth="1"/>
    <col min="11267" max="11267" width="2.59765625" style="227" customWidth="1"/>
    <col min="11268" max="11268" width="3.59765625" style="227" customWidth="1"/>
    <col min="11269" max="11269" width="3" style="227" customWidth="1"/>
    <col min="11270" max="11270" width="4.296875" style="227" customWidth="1"/>
    <col min="11271" max="11271" width="4.09765625" style="227" customWidth="1"/>
    <col min="11272" max="11272" width="5.09765625" style="227" customWidth="1"/>
    <col min="11273" max="11273" width="5.69921875" style="227" customWidth="1"/>
    <col min="11274" max="11274" width="51.8984375" style="227" customWidth="1"/>
    <col min="11275" max="11277" width="12.59765625" style="227" customWidth="1"/>
    <col min="11278" max="11278" width="3.59765625" style="227" bestFit="1" customWidth="1"/>
    <col min="11279" max="11279" width="1.8984375" style="227" bestFit="1" customWidth="1"/>
    <col min="11280" max="11281" width="2.69921875" style="227" bestFit="1" customWidth="1"/>
    <col min="11282" max="11282" width="3.59765625" style="227" bestFit="1" customWidth="1"/>
    <col min="11283" max="11283" width="2.69921875" style="227" bestFit="1" customWidth="1"/>
    <col min="11284" max="11284" width="4.3984375" style="227" bestFit="1" customWidth="1"/>
    <col min="11285" max="11289" width="9.09765625" style="227"/>
    <col min="11290" max="11301" width="2" style="227" bestFit="1" customWidth="1"/>
    <col min="11302" max="11520" width="9.09765625" style="227"/>
    <col min="11521" max="11521" width="3.8984375" style="227" customWidth="1"/>
    <col min="11522" max="11522" width="4.3984375" style="227" customWidth="1"/>
    <col min="11523" max="11523" width="2.59765625" style="227" customWidth="1"/>
    <col min="11524" max="11524" width="3.59765625" style="227" customWidth="1"/>
    <col min="11525" max="11525" width="3" style="227" customWidth="1"/>
    <col min="11526" max="11526" width="4.296875" style="227" customWidth="1"/>
    <col min="11527" max="11527" width="4.09765625" style="227" customWidth="1"/>
    <col min="11528" max="11528" width="5.09765625" style="227" customWidth="1"/>
    <col min="11529" max="11529" width="5.69921875" style="227" customWidth="1"/>
    <col min="11530" max="11530" width="51.8984375" style="227" customWidth="1"/>
    <col min="11531" max="11533" width="12.59765625" style="227" customWidth="1"/>
    <col min="11534" max="11534" width="3.59765625" style="227" bestFit="1" customWidth="1"/>
    <col min="11535" max="11535" width="1.8984375" style="227" bestFit="1" customWidth="1"/>
    <col min="11536" max="11537" width="2.69921875" style="227" bestFit="1" customWidth="1"/>
    <col min="11538" max="11538" width="3.59765625" style="227" bestFit="1" customWidth="1"/>
    <col min="11539" max="11539" width="2.69921875" style="227" bestFit="1" customWidth="1"/>
    <col min="11540" max="11540" width="4.3984375" style="227" bestFit="1" customWidth="1"/>
    <col min="11541" max="11545" width="9.09765625" style="227"/>
    <col min="11546" max="11557" width="2" style="227" bestFit="1" customWidth="1"/>
    <col min="11558" max="11776" width="9.09765625" style="227"/>
    <col min="11777" max="11777" width="3.8984375" style="227" customWidth="1"/>
    <col min="11778" max="11778" width="4.3984375" style="227" customWidth="1"/>
    <col min="11779" max="11779" width="2.59765625" style="227" customWidth="1"/>
    <col min="11780" max="11780" width="3.59765625" style="227" customWidth="1"/>
    <col min="11781" max="11781" width="3" style="227" customWidth="1"/>
    <col min="11782" max="11782" width="4.296875" style="227" customWidth="1"/>
    <col min="11783" max="11783" width="4.09765625" style="227" customWidth="1"/>
    <col min="11784" max="11784" width="5.09765625" style="227" customWidth="1"/>
    <col min="11785" max="11785" width="5.69921875" style="227" customWidth="1"/>
    <col min="11786" max="11786" width="51.8984375" style="227" customWidth="1"/>
    <col min="11787" max="11789" width="12.59765625" style="227" customWidth="1"/>
    <col min="11790" max="11790" width="3.59765625" style="227" bestFit="1" customWidth="1"/>
    <col min="11791" max="11791" width="1.8984375" style="227" bestFit="1" customWidth="1"/>
    <col min="11792" max="11793" width="2.69921875" style="227" bestFit="1" customWidth="1"/>
    <col min="11794" max="11794" width="3.59765625" style="227" bestFit="1" customWidth="1"/>
    <col min="11795" max="11795" width="2.69921875" style="227" bestFit="1" customWidth="1"/>
    <col min="11796" max="11796" width="4.3984375" style="227" bestFit="1" customWidth="1"/>
    <col min="11797" max="11801" width="9.09765625" style="227"/>
    <col min="11802" max="11813" width="2" style="227" bestFit="1" customWidth="1"/>
    <col min="11814" max="12032" width="9.09765625" style="227"/>
    <col min="12033" max="12033" width="3.8984375" style="227" customWidth="1"/>
    <col min="12034" max="12034" width="4.3984375" style="227" customWidth="1"/>
    <col min="12035" max="12035" width="2.59765625" style="227" customWidth="1"/>
    <col min="12036" max="12036" width="3.59765625" style="227" customWidth="1"/>
    <col min="12037" max="12037" width="3" style="227" customWidth="1"/>
    <col min="12038" max="12038" width="4.296875" style="227" customWidth="1"/>
    <col min="12039" max="12039" width="4.09765625" style="227" customWidth="1"/>
    <col min="12040" max="12040" width="5.09765625" style="227" customWidth="1"/>
    <col min="12041" max="12041" width="5.69921875" style="227" customWidth="1"/>
    <col min="12042" max="12042" width="51.8984375" style="227" customWidth="1"/>
    <col min="12043" max="12045" width="12.59765625" style="227" customWidth="1"/>
    <col min="12046" max="12046" width="3.59765625" style="227" bestFit="1" customWidth="1"/>
    <col min="12047" max="12047" width="1.8984375" style="227" bestFit="1" customWidth="1"/>
    <col min="12048" max="12049" width="2.69921875" style="227" bestFit="1" customWidth="1"/>
    <col min="12050" max="12050" width="3.59765625" style="227" bestFit="1" customWidth="1"/>
    <col min="12051" max="12051" width="2.69921875" style="227" bestFit="1" customWidth="1"/>
    <col min="12052" max="12052" width="4.3984375" style="227" bestFit="1" customWidth="1"/>
    <col min="12053" max="12057" width="9.09765625" style="227"/>
    <col min="12058" max="12069" width="2" style="227" bestFit="1" customWidth="1"/>
    <col min="12070" max="12288" width="9.09765625" style="227"/>
    <col min="12289" max="12289" width="3.8984375" style="227" customWidth="1"/>
    <col min="12290" max="12290" width="4.3984375" style="227" customWidth="1"/>
    <col min="12291" max="12291" width="2.59765625" style="227" customWidth="1"/>
    <col min="12292" max="12292" width="3.59765625" style="227" customWidth="1"/>
    <col min="12293" max="12293" width="3" style="227" customWidth="1"/>
    <col min="12294" max="12294" width="4.296875" style="227" customWidth="1"/>
    <col min="12295" max="12295" width="4.09765625" style="227" customWidth="1"/>
    <col min="12296" max="12296" width="5.09765625" style="227" customWidth="1"/>
    <col min="12297" max="12297" width="5.69921875" style="227" customWidth="1"/>
    <col min="12298" max="12298" width="51.8984375" style="227" customWidth="1"/>
    <col min="12299" max="12301" width="12.59765625" style="227" customWidth="1"/>
    <col min="12302" max="12302" width="3.59765625" style="227" bestFit="1" customWidth="1"/>
    <col min="12303" max="12303" width="1.8984375" style="227" bestFit="1" customWidth="1"/>
    <col min="12304" max="12305" width="2.69921875" style="227" bestFit="1" customWidth="1"/>
    <col min="12306" max="12306" width="3.59765625" style="227" bestFit="1" customWidth="1"/>
    <col min="12307" max="12307" width="2.69921875" style="227" bestFit="1" customWidth="1"/>
    <col min="12308" max="12308" width="4.3984375" style="227" bestFit="1" customWidth="1"/>
    <col min="12309" max="12313" width="9.09765625" style="227"/>
    <col min="12314" max="12325" width="2" style="227" bestFit="1" customWidth="1"/>
    <col min="12326" max="12544" width="9.09765625" style="227"/>
    <col min="12545" max="12545" width="3.8984375" style="227" customWidth="1"/>
    <col min="12546" max="12546" width="4.3984375" style="227" customWidth="1"/>
    <col min="12547" max="12547" width="2.59765625" style="227" customWidth="1"/>
    <col min="12548" max="12548" width="3.59765625" style="227" customWidth="1"/>
    <col min="12549" max="12549" width="3" style="227" customWidth="1"/>
    <col min="12550" max="12550" width="4.296875" style="227" customWidth="1"/>
    <col min="12551" max="12551" width="4.09765625" style="227" customWidth="1"/>
    <col min="12552" max="12552" width="5.09765625" style="227" customWidth="1"/>
    <col min="12553" max="12553" width="5.69921875" style="227" customWidth="1"/>
    <col min="12554" max="12554" width="51.8984375" style="227" customWidth="1"/>
    <col min="12555" max="12557" width="12.59765625" style="227" customWidth="1"/>
    <col min="12558" max="12558" width="3.59765625" style="227" bestFit="1" customWidth="1"/>
    <col min="12559" max="12559" width="1.8984375" style="227" bestFit="1" customWidth="1"/>
    <col min="12560" max="12561" width="2.69921875" style="227" bestFit="1" customWidth="1"/>
    <col min="12562" max="12562" width="3.59765625" style="227" bestFit="1" customWidth="1"/>
    <col min="12563" max="12563" width="2.69921875" style="227" bestFit="1" customWidth="1"/>
    <col min="12564" max="12564" width="4.3984375" style="227" bestFit="1" customWidth="1"/>
    <col min="12565" max="12569" width="9.09765625" style="227"/>
    <col min="12570" max="12581" width="2" style="227" bestFit="1" customWidth="1"/>
    <col min="12582" max="12800" width="9.09765625" style="227"/>
    <col min="12801" max="12801" width="3.8984375" style="227" customWidth="1"/>
    <col min="12802" max="12802" width="4.3984375" style="227" customWidth="1"/>
    <col min="12803" max="12803" width="2.59765625" style="227" customWidth="1"/>
    <col min="12804" max="12804" width="3.59765625" style="227" customWidth="1"/>
    <col min="12805" max="12805" width="3" style="227" customWidth="1"/>
    <col min="12806" max="12806" width="4.296875" style="227" customWidth="1"/>
    <col min="12807" max="12807" width="4.09765625" style="227" customWidth="1"/>
    <col min="12808" max="12808" width="5.09765625" style="227" customWidth="1"/>
    <col min="12809" max="12809" width="5.69921875" style="227" customWidth="1"/>
    <col min="12810" max="12810" width="51.8984375" style="227" customWidth="1"/>
    <col min="12811" max="12813" width="12.59765625" style="227" customWidth="1"/>
    <col min="12814" max="12814" width="3.59765625" style="227" bestFit="1" customWidth="1"/>
    <col min="12815" max="12815" width="1.8984375" style="227" bestFit="1" customWidth="1"/>
    <col min="12816" max="12817" width="2.69921875" style="227" bestFit="1" customWidth="1"/>
    <col min="12818" max="12818" width="3.59765625" style="227" bestFit="1" customWidth="1"/>
    <col min="12819" max="12819" width="2.69921875" style="227" bestFit="1" customWidth="1"/>
    <col min="12820" max="12820" width="4.3984375" style="227" bestFit="1" customWidth="1"/>
    <col min="12821" max="12825" width="9.09765625" style="227"/>
    <col min="12826" max="12837" width="2" style="227" bestFit="1" customWidth="1"/>
    <col min="12838" max="13056" width="9.09765625" style="227"/>
    <col min="13057" max="13057" width="3.8984375" style="227" customWidth="1"/>
    <col min="13058" max="13058" width="4.3984375" style="227" customWidth="1"/>
    <col min="13059" max="13059" width="2.59765625" style="227" customWidth="1"/>
    <col min="13060" max="13060" width="3.59765625" style="227" customWidth="1"/>
    <col min="13061" max="13061" width="3" style="227" customWidth="1"/>
    <col min="13062" max="13062" width="4.296875" style="227" customWidth="1"/>
    <col min="13063" max="13063" width="4.09765625" style="227" customWidth="1"/>
    <col min="13064" max="13064" width="5.09765625" style="227" customWidth="1"/>
    <col min="13065" max="13065" width="5.69921875" style="227" customWidth="1"/>
    <col min="13066" max="13066" width="51.8984375" style="227" customWidth="1"/>
    <col min="13067" max="13069" width="12.59765625" style="227" customWidth="1"/>
    <col min="13070" max="13070" width="3.59765625" style="227" bestFit="1" customWidth="1"/>
    <col min="13071" max="13071" width="1.8984375" style="227" bestFit="1" customWidth="1"/>
    <col min="13072" max="13073" width="2.69921875" style="227" bestFit="1" customWidth="1"/>
    <col min="13074" max="13074" width="3.59765625" style="227" bestFit="1" customWidth="1"/>
    <col min="13075" max="13075" width="2.69921875" style="227" bestFit="1" customWidth="1"/>
    <col min="13076" max="13076" width="4.3984375" style="227" bestFit="1" customWidth="1"/>
    <col min="13077" max="13081" width="9.09765625" style="227"/>
    <col min="13082" max="13093" width="2" style="227" bestFit="1" customWidth="1"/>
    <col min="13094" max="13312" width="9.09765625" style="227"/>
    <col min="13313" max="13313" width="3.8984375" style="227" customWidth="1"/>
    <col min="13314" max="13314" width="4.3984375" style="227" customWidth="1"/>
    <col min="13315" max="13315" width="2.59765625" style="227" customWidth="1"/>
    <col min="13316" max="13316" width="3.59765625" style="227" customWidth="1"/>
    <col min="13317" max="13317" width="3" style="227" customWidth="1"/>
    <col min="13318" max="13318" width="4.296875" style="227" customWidth="1"/>
    <col min="13319" max="13319" width="4.09765625" style="227" customWidth="1"/>
    <col min="13320" max="13320" width="5.09765625" style="227" customWidth="1"/>
    <col min="13321" max="13321" width="5.69921875" style="227" customWidth="1"/>
    <col min="13322" max="13322" width="51.8984375" style="227" customWidth="1"/>
    <col min="13323" max="13325" width="12.59765625" style="227" customWidth="1"/>
    <col min="13326" max="13326" width="3.59765625" style="227" bestFit="1" customWidth="1"/>
    <col min="13327" max="13327" width="1.8984375" style="227" bestFit="1" customWidth="1"/>
    <col min="13328" max="13329" width="2.69921875" style="227" bestFit="1" customWidth="1"/>
    <col min="13330" max="13330" width="3.59765625" style="227" bestFit="1" customWidth="1"/>
    <col min="13331" max="13331" width="2.69921875" style="227" bestFit="1" customWidth="1"/>
    <col min="13332" max="13332" width="4.3984375" style="227" bestFit="1" customWidth="1"/>
    <col min="13333" max="13337" width="9.09765625" style="227"/>
    <col min="13338" max="13349" width="2" style="227" bestFit="1" customWidth="1"/>
    <col min="13350" max="13568" width="9.09765625" style="227"/>
    <col min="13569" max="13569" width="3.8984375" style="227" customWidth="1"/>
    <col min="13570" max="13570" width="4.3984375" style="227" customWidth="1"/>
    <col min="13571" max="13571" width="2.59765625" style="227" customWidth="1"/>
    <col min="13572" max="13572" width="3.59765625" style="227" customWidth="1"/>
    <col min="13573" max="13573" width="3" style="227" customWidth="1"/>
    <col min="13574" max="13574" width="4.296875" style="227" customWidth="1"/>
    <col min="13575" max="13575" width="4.09765625" style="227" customWidth="1"/>
    <col min="13576" max="13576" width="5.09765625" style="227" customWidth="1"/>
    <col min="13577" max="13577" width="5.69921875" style="227" customWidth="1"/>
    <col min="13578" max="13578" width="51.8984375" style="227" customWidth="1"/>
    <col min="13579" max="13581" width="12.59765625" style="227" customWidth="1"/>
    <col min="13582" max="13582" width="3.59765625" style="227" bestFit="1" customWidth="1"/>
    <col min="13583" max="13583" width="1.8984375" style="227" bestFit="1" customWidth="1"/>
    <col min="13584" max="13585" width="2.69921875" style="227" bestFit="1" customWidth="1"/>
    <col min="13586" max="13586" width="3.59765625" style="227" bestFit="1" customWidth="1"/>
    <col min="13587" max="13587" width="2.69921875" style="227" bestFit="1" customWidth="1"/>
    <col min="13588" max="13588" width="4.3984375" style="227" bestFit="1" customWidth="1"/>
    <col min="13589" max="13593" width="9.09765625" style="227"/>
    <col min="13594" max="13605" width="2" style="227" bestFit="1" customWidth="1"/>
    <col min="13606" max="13824" width="9.09765625" style="227"/>
    <col min="13825" max="13825" width="3.8984375" style="227" customWidth="1"/>
    <col min="13826" max="13826" width="4.3984375" style="227" customWidth="1"/>
    <col min="13827" max="13827" width="2.59765625" style="227" customWidth="1"/>
    <col min="13828" max="13828" width="3.59765625" style="227" customWidth="1"/>
    <col min="13829" max="13829" width="3" style="227" customWidth="1"/>
    <col min="13830" max="13830" width="4.296875" style="227" customWidth="1"/>
    <col min="13831" max="13831" width="4.09765625" style="227" customWidth="1"/>
    <col min="13832" max="13832" width="5.09765625" style="227" customWidth="1"/>
    <col min="13833" max="13833" width="5.69921875" style="227" customWidth="1"/>
    <col min="13834" max="13834" width="51.8984375" style="227" customWidth="1"/>
    <col min="13835" max="13837" width="12.59765625" style="227" customWidth="1"/>
    <col min="13838" max="13838" width="3.59765625" style="227" bestFit="1" customWidth="1"/>
    <col min="13839" max="13839" width="1.8984375" style="227" bestFit="1" customWidth="1"/>
    <col min="13840" max="13841" width="2.69921875" style="227" bestFit="1" customWidth="1"/>
    <col min="13842" max="13842" width="3.59765625" style="227" bestFit="1" customWidth="1"/>
    <col min="13843" max="13843" width="2.69921875" style="227" bestFit="1" customWidth="1"/>
    <col min="13844" max="13844" width="4.3984375" style="227" bestFit="1" customWidth="1"/>
    <col min="13845" max="13849" width="9.09765625" style="227"/>
    <col min="13850" max="13861" width="2" style="227" bestFit="1" customWidth="1"/>
    <col min="13862" max="14080" width="9.09765625" style="227"/>
    <col min="14081" max="14081" width="3.8984375" style="227" customWidth="1"/>
    <col min="14082" max="14082" width="4.3984375" style="227" customWidth="1"/>
    <col min="14083" max="14083" width="2.59765625" style="227" customWidth="1"/>
    <col min="14084" max="14084" width="3.59765625" style="227" customWidth="1"/>
    <col min="14085" max="14085" width="3" style="227" customWidth="1"/>
    <col min="14086" max="14086" width="4.296875" style="227" customWidth="1"/>
    <col min="14087" max="14087" width="4.09765625" style="227" customWidth="1"/>
    <col min="14088" max="14088" width="5.09765625" style="227" customWidth="1"/>
    <col min="14089" max="14089" width="5.69921875" style="227" customWidth="1"/>
    <col min="14090" max="14090" width="51.8984375" style="227" customWidth="1"/>
    <col min="14091" max="14093" width="12.59765625" style="227" customWidth="1"/>
    <col min="14094" max="14094" width="3.59765625" style="227" bestFit="1" customWidth="1"/>
    <col min="14095" max="14095" width="1.8984375" style="227" bestFit="1" customWidth="1"/>
    <col min="14096" max="14097" width="2.69921875" style="227" bestFit="1" customWidth="1"/>
    <col min="14098" max="14098" width="3.59765625" style="227" bestFit="1" customWidth="1"/>
    <col min="14099" max="14099" width="2.69921875" style="227" bestFit="1" customWidth="1"/>
    <col min="14100" max="14100" width="4.3984375" style="227" bestFit="1" customWidth="1"/>
    <col min="14101" max="14105" width="9.09765625" style="227"/>
    <col min="14106" max="14117" width="2" style="227" bestFit="1" customWidth="1"/>
    <col min="14118" max="14336" width="9.09765625" style="227"/>
    <col min="14337" max="14337" width="3.8984375" style="227" customWidth="1"/>
    <col min="14338" max="14338" width="4.3984375" style="227" customWidth="1"/>
    <col min="14339" max="14339" width="2.59765625" style="227" customWidth="1"/>
    <col min="14340" max="14340" width="3.59765625" style="227" customWidth="1"/>
    <col min="14341" max="14341" width="3" style="227" customWidth="1"/>
    <col min="14342" max="14342" width="4.296875" style="227" customWidth="1"/>
    <col min="14343" max="14343" width="4.09765625" style="227" customWidth="1"/>
    <col min="14344" max="14344" width="5.09765625" style="227" customWidth="1"/>
    <col min="14345" max="14345" width="5.69921875" style="227" customWidth="1"/>
    <col min="14346" max="14346" width="51.8984375" style="227" customWidth="1"/>
    <col min="14347" max="14349" width="12.59765625" style="227" customWidth="1"/>
    <col min="14350" max="14350" width="3.59765625" style="227" bestFit="1" customWidth="1"/>
    <col min="14351" max="14351" width="1.8984375" style="227" bestFit="1" customWidth="1"/>
    <col min="14352" max="14353" width="2.69921875" style="227" bestFit="1" customWidth="1"/>
    <col min="14354" max="14354" width="3.59765625" style="227" bestFit="1" customWidth="1"/>
    <col min="14355" max="14355" width="2.69921875" style="227" bestFit="1" customWidth="1"/>
    <col min="14356" max="14356" width="4.3984375" style="227" bestFit="1" customWidth="1"/>
    <col min="14357" max="14361" width="9.09765625" style="227"/>
    <col min="14362" max="14373" width="2" style="227" bestFit="1" customWidth="1"/>
    <col min="14374" max="14592" width="9.09765625" style="227"/>
    <col min="14593" max="14593" width="3.8984375" style="227" customWidth="1"/>
    <col min="14594" max="14594" width="4.3984375" style="227" customWidth="1"/>
    <col min="14595" max="14595" width="2.59765625" style="227" customWidth="1"/>
    <col min="14596" max="14596" width="3.59765625" style="227" customWidth="1"/>
    <col min="14597" max="14597" width="3" style="227" customWidth="1"/>
    <col min="14598" max="14598" width="4.296875" style="227" customWidth="1"/>
    <col min="14599" max="14599" width="4.09765625" style="227" customWidth="1"/>
    <col min="14600" max="14600" width="5.09765625" style="227" customWidth="1"/>
    <col min="14601" max="14601" width="5.69921875" style="227" customWidth="1"/>
    <col min="14602" max="14602" width="51.8984375" style="227" customWidth="1"/>
    <col min="14603" max="14605" width="12.59765625" style="227" customWidth="1"/>
    <col min="14606" max="14606" width="3.59765625" style="227" bestFit="1" customWidth="1"/>
    <col min="14607" max="14607" width="1.8984375" style="227" bestFit="1" customWidth="1"/>
    <col min="14608" max="14609" width="2.69921875" style="227" bestFit="1" customWidth="1"/>
    <col min="14610" max="14610" width="3.59765625" style="227" bestFit="1" customWidth="1"/>
    <col min="14611" max="14611" width="2.69921875" style="227" bestFit="1" customWidth="1"/>
    <col min="14612" max="14612" width="4.3984375" style="227" bestFit="1" customWidth="1"/>
    <col min="14613" max="14617" width="9.09765625" style="227"/>
    <col min="14618" max="14629" width="2" style="227" bestFit="1" customWidth="1"/>
    <col min="14630" max="14848" width="9.09765625" style="227"/>
    <col min="14849" max="14849" width="3.8984375" style="227" customWidth="1"/>
    <col min="14850" max="14850" width="4.3984375" style="227" customWidth="1"/>
    <col min="14851" max="14851" width="2.59765625" style="227" customWidth="1"/>
    <col min="14852" max="14852" width="3.59765625" style="227" customWidth="1"/>
    <col min="14853" max="14853" width="3" style="227" customWidth="1"/>
    <col min="14854" max="14854" width="4.296875" style="227" customWidth="1"/>
    <col min="14855" max="14855" width="4.09765625" style="227" customWidth="1"/>
    <col min="14856" max="14856" width="5.09765625" style="227" customWidth="1"/>
    <col min="14857" max="14857" width="5.69921875" style="227" customWidth="1"/>
    <col min="14858" max="14858" width="51.8984375" style="227" customWidth="1"/>
    <col min="14859" max="14861" width="12.59765625" style="227" customWidth="1"/>
    <col min="14862" max="14862" width="3.59765625" style="227" bestFit="1" customWidth="1"/>
    <col min="14863" max="14863" width="1.8984375" style="227" bestFit="1" customWidth="1"/>
    <col min="14864" max="14865" width="2.69921875" style="227" bestFit="1" customWidth="1"/>
    <col min="14866" max="14866" width="3.59765625" style="227" bestFit="1" customWidth="1"/>
    <col min="14867" max="14867" width="2.69921875" style="227" bestFit="1" customWidth="1"/>
    <col min="14868" max="14868" width="4.3984375" style="227" bestFit="1" customWidth="1"/>
    <col min="14869" max="14873" width="9.09765625" style="227"/>
    <col min="14874" max="14885" width="2" style="227" bestFit="1" customWidth="1"/>
    <col min="14886" max="15104" width="9.09765625" style="227"/>
    <col min="15105" max="15105" width="3.8984375" style="227" customWidth="1"/>
    <col min="15106" max="15106" width="4.3984375" style="227" customWidth="1"/>
    <col min="15107" max="15107" width="2.59765625" style="227" customWidth="1"/>
    <col min="15108" max="15108" width="3.59765625" style="227" customWidth="1"/>
    <col min="15109" max="15109" width="3" style="227" customWidth="1"/>
    <col min="15110" max="15110" width="4.296875" style="227" customWidth="1"/>
    <col min="15111" max="15111" width="4.09765625" style="227" customWidth="1"/>
    <col min="15112" max="15112" width="5.09765625" style="227" customWidth="1"/>
    <col min="15113" max="15113" width="5.69921875" style="227" customWidth="1"/>
    <col min="15114" max="15114" width="51.8984375" style="227" customWidth="1"/>
    <col min="15115" max="15117" width="12.59765625" style="227" customWidth="1"/>
    <col min="15118" max="15118" width="3.59765625" style="227" bestFit="1" customWidth="1"/>
    <col min="15119" max="15119" width="1.8984375" style="227" bestFit="1" customWidth="1"/>
    <col min="15120" max="15121" width="2.69921875" style="227" bestFit="1" customWidth="1"/>
    <col min="15122" max="15122" width="3.59765625" style="227" bestFit="1" customWidth="1"/>
    <col min="15123" max="15123" width="2.69921875" style="227" bestFit="1" customWidth="1"/>
    <col min="15124" max="15124" width="4.3984375" style="227" bestFit="1" customWidth="1"/>
    <col min="15125" max="15129" width="9.09765625" style="227"/>
    <col min="15130" max="15141" width="2" style="227" bestFit="1" customWidth="1"/>
    <col min="15142" max="15360" width="9.09765625" style="227"/>
    <col min="15361" max="15361" width="3.8984375" style="227" customWidth="1"/>
    <col min="15362" max="15362" width="4.3984375" style="227" customWidth="1"/>
    <col min="15363" max="15363" width="2.59765625" style="227" customWidth="1"/>
    <col min="15364" max="15364" width="3.59765625" style="227" customWidth="1"/>
    <col min="15365" max="15365" width="3" style="227" customWidth="1"/>
    <col min="15366" max="15366" width="4.296875" style="227" customWidth="1"/>
    <col min="15367" max="15367" width="4.09765625" style="227" customWidth="1"/>
    <col min="15368" max="15368" width="5.09765625" style="227" customWidth="1"/>
    <col min="15369" max="15369" width="5.69921875" style="227" customWidth="1"/>
    <col min="15370" max="15370" width="51.8984375" style="227" customWidth="1"/>
    <col min="15371" max="15373" width="12.59765625" style="227" customWidth="1"/>
    <col min="15374" max="15374" width="3.59765625" style="227" bestFit="1" customWidth="1"/>
    <col min="15375" max="15375" width="1.8984375" style="227" bestFit="1" customWidth="1"/>
    <col min="15376" max="15377" width="2.69921875" style="227" bestFit="1" customWidth="1"/>
    <col min="15378" max="15378" width="3.59765625" style="227" bestFit="1" customWidth="1"/>
    <col min="15379" max="15379" width="2.69921875" style="227" bestFit="1" customWidth="1"/>
    <col min="15380" max="15380" width="4.3984375" style="227" bestFit="1" customWidth="1"/>
    <col min="15381" max="15385" width="9.09765625" style="227"/>
    <col min="15386" max="15397" width="2" style="227" bestFit="1" customWidth="1"/>
    <col min="15398" max="15616" width="9.09765625" style="227"/>
    <col min="15617" max="15617" width="3.8984375" style="227" customWidth="1"/>
    <col min="15618" max="15618" width="4.3984375" style="227" customWidth="1"/>
    <col min="15619" max="15619" width="2.59765625" style="227" customWidth="1"/>
    <col min="15620" max="15620" width="3.59765625" style="227" customWidth="1"/>
    <col min="15621" max="15621" width="3" style="227" customWidth="1"/>
    <col min="15622" max="15622" width="4.296875" style="227" customWidth="1"/>
    <col min="15623" max="15623" width="4.09765625" style="227" customWidth="1"/>
    <col min="15624" max="15624" width="5.09765625" style="227" customWidth="1"/>
    <col min="15625" max="15625" width="5.69921875" style="227" customWidth="1"/>
    <col min="15626" max="15626" width="51.8984375" style="227" customWidth="1"/>
    <col min="15627" max="15629" width="12.59765625" style="227" customWidth="1"/>
    <col min="15630" max="15630" width="3.59765625" style="227" bestFit="1" customWidth="1"/>
    <col min="15631" max="15631" width="1.8984375" style="227" bestFit="1" customWidth="1"/>
    <col min="15632" max="15633" width="2.69921875" style="227" bestFit="1" customWidth="1"/>
    <col min="15634" max="15634" width="3.59765625" style="227" bestFit="1" customWidth="1"/>
    <col min="15635" max="15635" width="2.69921875" style="227" bestFit="1" customWidth="1"/>
    <col min="15636" max="15636" width="4.3984375" style="227" bestFit="1" customWidth="1"/>
    <col min="15637" max="15641" width="9.09765625" style="227"/>
    <col min="15642" max="15653" width="2" style="227" bestFit="1" customWidth="1"/>
    <col min="15654" max="15872" width="9.09765625" style="227"/>
    <col min="15873" max="15873" width="3.8984375" style="227" customWidth="1"/>
    <col min="15874" max="15874" width="4.3984375" style="227" customWidth="1"/>
    <col min="15875" max="15875" width="2.59765625" style="227" customWidth="1"/>
    <col min="15876" max="15876" width="3.59765625" style="227" customWidth="1"/>
    <col min="15877" max="15877" width="3" style="227" customWidth="1"/>
    <col min="15878" max="15878" width="4.296875" style="227" customWidth="1"/>
    <col min="15879" max="15879" width="4.09765625" style="227" customWidth="1"/>
    <col min="15880" max="15880" width="5.09765625" style="227" customWidth="1"/>
    <col min="15881" max="15881" width="5.69921875" style="227" customWidth="1"/>
    <col min="15882" max="15882" width="51.8984375" style="227" customWidth="1"/>
    <col min="15883" max="15885" width="12.59765625" style="227" customWidth="1"/>
    <col min="15886" max="15886" width="3.59765625" style="227" bestFit="1" customWidth="1"/>
    <col min="15887" max="15887" width="1.8984375" style="227" bestFit="1" customWidth="1"/>
    <col min="15888" max="15889" width="2.69921875" style="227" bestFit="1" customWidth="1"/>
    <col min="15890" max="15890" width="3.59765625" style="227" bestFit="1" customWidth="1"/>
    <col min="15891" max="15891" width="2.69921875" style="227" bestFit="1" customWidth="1"/>
    <col min="15892" max="15892" width="4.3984375" style="227" bestFit="1" customWidth="1"/>
    <col min="15893" max="15897" width="9.09765625" style="227"/>
    <col min="15898" max="15909" width="2" style="227" bestFit="1" customWidth="1"/>
    <col min="15910" max="16128" width="9.09765625" style="227"/>
    <col min="16129" max="16129" width="3.8984375" style="227" customWidth="1"/>
    <col min="16130" max="16130" width="4.3984375" style="227" customWidth="1"/>
    <col min="16131" max="16131" width="2.59765625" style="227" customWidth="1"/>
    <col min="16132" max="16132" width="3.59765625" style="227" customWidth="1"/>
    <col min="16133" max="16133" width="3" style="227" customWidth="1"/>
    <col min="16134" max="16134" width="4.296875" style="227" customWidth="1"/>
    <col min="16135" max="16135" width="4.09765625" style="227" customWidth="1"/>
    <col min="16136" max="16136" width="5.09765625" style="227" customWidth="1"/>
    <col min="16137" max="16137" width="5.69921875" style="227" customWidth="1"/>
    <col min="16138" max="16138" width="51.8984375" style="227" customWidth="1"/>
    <col min="16139" max="16141" width="12.59765625" style="227" customWidth="1"/>
    <col min="16142" max="16142" width="3.59765625" style="227" bestFit="1" customWidth="1"/>
    <col min="16143" max="16143" width="1.8984375" style="227" bestFit="1" customWidth="1"/>
    <col min="16144" max="16145" width="2.69921875" style="227" bestFit="1" customWidth="1"/>
    <col min="16146" max="16146" width="3.59765625" style="227" bestFit="1" customWidth="1"/>
    <col min="16147" max="16147" width="2.69921875" style="227" bestFit="1" customWidth="1"/>
    <col min="16148" max="16148" width="4.3984375" style="227" bestFit="1" customWidth="1"/>
    <col min="16149" max="16153" width="9.09765625" style="227"/>
    <col min="16154" max="16165" width="2" style="227" bestFit="1" customWidth="1"/>
    <col min="16166" max="16384" width="9.09765625" style="227"/>
  </cols>
  <sheetData>
    <row r="1" spans="1:37" s="214" customFormat="1" ht="16.7" customHeight="1" x14ac:dyDescent="0.25">
      <c r="A1" s="210"/>
      <c r="B1" s="211"/>
      <c r="C1" s="211"/>
      <c r="D1" s="211"/>
      <c r="E1" s="211"/>
      <c r="F1" s="211"/>
      <c r="G1" s="211"/>
      <c r="H1" s="211"/>
      <c r="I1" s="211"/>
      <c r="J1" s="211"/>
      <c r="K1" s="210"/>
      <c r="L1" s="210"/>
      <c r="M1" s="212" t="s">
        <v>226</v>
      </c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</row>
    <row r="2" spans="1:37" s="214" customFormat="1" ht="60.8" customHeight="1" x14ac:dyDescent="0.25">
      <c r="A2" s="210"/>
      <c r="B2" s="211"/>
      <c r="C2" s="211"/>
      <c r="D2" s="211"/>
      <c r="E2" s="211"/>
      <c r="F2" s="211"/>
      <c r="G2" s="211"/>
      <c r="H2" s="211"/>
      <c r="I2" s="211"/>
      <c r="J2" s="211"/>
      <c r="K2" s="297" t="s">
        <v>397</v>
      </c>
      <c r="L2" s="297"/>
      <c r="M2" s="297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</row>
    <row r="3" spans="1:37" s="214" customFormat="1" ht="16.600000000000001" customHeight="1" x14ac:dyDescent="0.2">
      <c r="A3" s="210"/>
      <c r="B3" s="211"/>
      <c r="C3" s="211"/>
      <c r="D3" s="211"/>
      <c r="E3" s="211"/>
      <c r="F3" s="211"/>
      <c r="G3" s="211"/>
      <c r="H3" s="211"/>
      <c r="I3" s="211"/>
      <c r="J3" s="211"/>
      <c r="K3" s="210"/>
      <c r="L3" s="210"/>
      <c r="M3" s="210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</row>
    <row r="4" spans="1:37" s="214" customFormat="1" ht="15.7" customHeight="1" x14ac:dyDescent="0.25">
      <c r="A4" s="298" t="s">
        <v>398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</row>
    <row r="5" spans="1:37" s="214" customFormat="1" ht="14.25" customHeight="1" x14ac:dyDescent="0.2">
      <c r="A5" s="210"/>
      <c r="B5" s="211"/>
      <c r="C5" s="211"/>
      <c r="D5" s="211"/>
      <c r="E5" s="211"/>
      <c r="F5" s="211"/>
      <c r="G5" s="211"/>
      <c r="H5" s="211"/>
      <c r="I5" s="211"/>
      <c r="J5" s="211"/>
      <c r="K5" s="210"/>
      <c r="L5" s="210"/>
      <c r="M5" s="210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</row>
    <row r="6" spans="1:37" s="214" customFormat="1" ht="15.7" customHeight="1" x14ac:dyDescent="0.25">
      <c r="A6" s="210"/>
      <c r="B6" s="211"/>
      <c r="C6" s="211"/>
      <c r="D6" s="211"/>
      <c r="E6" s="211"/>
      <c r="F6" s="211"/>
      <c r="G6" s="211"/>
      <c r="H6" s="211"/>
      <c r="I6" s="211"/>
      <c r="J6" s="211"/>
      <c r="K6" s="210"/>
      <c r="L6" s="210"/>
      <c r="M6" s="215" t="s">
        <v>227</v>
      </c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</row>
    <row r="7" spans="1:37" s="214" customFormat="1" ht="15" customHeight="1" x14ac:dyDescent="0.25">
      <c r="A7" s="299" t="s">
        <v>228</v>
      </c>
      <c r="B7" s="300" t="s">
        <v>229</v>
      </c>
      <c r="C7" s="301"/>
      <c r="D7" s="301"/>
      <c r="E7" s="301"/>
      <c r="F7" s="301"/>
      <c r="G7" s="301"/>
      <c r="H7" s="301"/>
      <c r="I7" s="302"/>
      <c r="J7" s="303" t="s">
        <v>230</v>
      </c>
      <c r="K7" s="304" t="s">
        <v>375</v>
      </c>
      <c r="L7" s="304" t="s">
        <v>376</v>
      </c>
      <c r="M7" s="304" t="s">
        <v>383</v>
      </c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</row>
    <row r="8" spans="1:37" s="214" customFormat="1" ht="90" customHeight="1" x14ac:dyDescent="0.25">
      <c r="A8" s="299"/>
      <c r="B8" s="216" t="s">
        <v>231</v>
      </c>
      <c r="C8" s="216" t="s">
        <v>232</v>
      </c>
      <c r="D8" s="216" t="s">
        <v>233</v>
      </c>
      <c r="E8" s="216" t="s">
        <v>234</v>
      </c>
      <c r="F8" s="216" t="s">
        <v>235</v>
      </c>
      <c r="G8" s="216" t="s">
        <v>236</v>
      </c>
      <c r="H8" s="216" t="s">
        <v>237</v>
      </c>
      <c r="I8" s="216" t="s">
        <v>238</v>
      </c>
      <c r="J8" s="304"/>
      <c r="K8" s="304"/>
      <c r="L8" s="304"/>
      <c r="M8" s="304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</row>
    <row r="9" spans="1:37" s="214" customFormat="1" ht="13" customHeight="1" x14ac:dyDescent="0.2">
      <c r="A9" s="217"/>
      <c r="B9" s="218">
        <v>1</v>
      </c>
      <c r="C9" s="218">
        <v>2</v>
      </c>
      <c r="D9" s="218">
        <v>3</v>
      </c>
      <c r="E9" s="218">
        <v>4</v>
      </c>
      <c r="F9" s="218">
        <v>5</v>
      </c>
      <c r="G9" s="218">
        <v>6</v>
      </c>
      <c r="H9" s="218">
        <v>7</v>
      </c>
      <c r="I9" s="218">
        <v>8</v>
      </c>
      <c r="J9" s="218">
        <v>9</v>
      </c>
      <c r="K9" s="219">
        <v>10</v>
      </c>
      <c r="L9" s="219">
        <v>11</v>
      </c>
      <c r="M9" s="219">
        <v>12</v>
      </c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</row>
    <row r="10" spans="1:37" ht="14.25" customHeight="1" x14ac:dyDescent="0.3">
      <c r="A10" s="220" t="s">
        <v>239</v>
      </c>
      <c r="B10" s="221" t="s">
        <v>240</v>
      </c>
      <c r="C10" s="221" t="s">
        <v>239</v>
      </c>
      <c r="D10" s="221" t="s">
        <v>241</v>
      </c>
      <c r="E10" s="221" t="s">
        <v>241</v>
      </c>
      <c r="F10" s="221" t="s">
        <v>240</v>
      </c>
      <c r="G10" s="221" t="s">
        <v>241</v>
      </c>
      <c r="H10" s="221" t="s">
        <v>242</v>
      </c>
      <c r="I10" s="221" t="s">
        <v>240</v>
      </c>
      <c r="J10" s="222" t="s">
        <v>243</v>
      </c>
      <c r="K10" s="160">
        <f>SUM(K11,K33,K40)</f>
        <v>14673.399999999998</v>
      </c>
      <c r="L10" s="160">
        <f>SUM(L11,L33,L40)</f>
        <v>15156.7</v>
      </c>
      <c r="M10" s="160">
        <f>SUM(M11,M33,M40)</f>
        <v>16435.099999999999</v>
      </c>
      <c r="N10" s="223"/>
      <c r="O10" s="223"/>
      <c r="P10" s="223"/>
      <c r="Q10" s="223"/>
      <c r="R10" s="223"/>
      <c r="S10" s="223"/>
      <c r="T10" s="223"/>
      <c r="U10" s="223"/>
      <c r="V10" s="224"/>
      <c r="W10" s="225"/>
      <c r="X10" s="225"/>
      <c r="Y10" s="225"/>
    </row>
    <row r="11" spans="1:37" ht="14.25" customHeight="1" x14ac:dyDescent="0.3">
      <c r="A11" s="220" t="s">
        <v>244</v>
      </c>
      <c r="B11" s="221" t="s">
        <v>240</v>
      </c>
      <c r="C11" s="221" t="s">
        <v>239</v>
      </c>
      <c r="D11" s="221" t="s">
        <v>245</v>
      </c>
      <c r="E11" s="221" t="s">
        <v>241</v>
      </c>
      <c r="F11" s="221" t="s">
        <v>240</v>
      </c>
      <c r="G11" s="221" t="s">
        <v>241</v>
      </c>
      <c r="H11" s="221" t="s">
        <v>242</v>
      </c>
      <c r="I11" s="221" t="s">
        <v>240</v>
      </c>
      <c r="J11" s="222" t="s">
        <v>246</v>
      </c>
      <c r="K11" s="160">
        <f>SUM(K12,K14,K19,K22,K30)</f>
        <v>14673.399999999998</v>
      </c>
      <c r="L11" s="160">
        <f>SUM(L12,L14,L19,L22,L30)</f>
        <v>15156.7</v>
      </c>
      <c r="M11" s="160">
        <f>SUM(M12,M14,M19,M22,M30)</f>
        <v>16435.099999999999</v>
      </c>
      <c r="N11" s="223"/>
      <c r="O11" s="223"/>
      <c r="P11" s="223"/>
      <c r="Q11" s="223"/>
      <c r="R11" s="223"/>
      <c r="S11" s="223"/>
      <c r="T11" s="223"/>
      <c r="U11" s="223"/>
      <c r="V11" s="224"/>
      <c r="W11" s="225"/>
      <c r="X11" s="225"/>
      <c r="Y11" s="225"/>
    </row>
    <row r="12" spans="1:37" ht="14.25" customHeight="1" x14ac:dyDescent="0.3">
      <c r="A12" s="220" t="s">
        <v>247</v>
      </c>
      <c r="B12" s="221" t="s">
        <v>248</v>
      </c>
      <c r="C12" s="221" t="s">
        <v>239</v>
      </c>
      <c r="D12" s="221" t="s">
        <v>245</v>
      </c>
      <c r="E12" s="221" t="s">
        <v>249</v>
      </c>
      <c r="F12" s="221" t="s">
        <v>240</v>
      </c>
      <c r="G12" s="221" t="s">
        <v>245</v>
      </c>
      <c r="H12" s="221" t="s">
        <v>242</v>
      </c>
      <c r="I12" s="221" t="s">
        <v>250</v>
      </c>
      <c r="J12" s="228" t="s">
        <v>251</v>
      </c>
      <c r="K12" s="161">
        <f>SUM(K13)</f>
        <v>6658.3</v>
      </c>
      <c r="L12" s="161">
        <f>SUM(L13)</f>
        <v>6991.2</v>
      </c>
      <c r="M12" s="161">
        <f>SUM(M13)</f>
        <v>7340.8</v>
      </c>
      <c r="N12" s="223"/>
      <c r="O12" s="223"/>
      <c r="P12" s="223"/>
      <c r="Q12" s="223"/>
      <c r="R12" s="223"/>
      <c r="S12" s="223"/>
      <c r="T12" s="223"/>
      <c r="U12" s="223"/>
      <c r="V12" s="224"/>
      <c r="W12" s="225"/>
      <c r="X12" s="225"/>
      <c r="Y12" s="225"/>
    </row>
    <row r="13" spans="1:37" ht="67.55" customHeight="1" x14ac:dyDescent="0.3">
      <c r="A13" s="220" t="s">
        <v>252</v>
      </c>
      <c r="B13" s="221" t="s">
        <v>248</v>
      </c>
      <c r="C13" s="221" t="s">
        <v>239</v>
      </c>
      <c r="D13" s="221" t="s">
        <v>245</v>
      </c>
      <c r="E13" s="221" t="s">
        <v>249</v>
      </c>
      <c r="F13" s="221" t="s">
        <v>253</v>
      </c>
      <c r="G13" s="221" t="s">
        <v>245</v>
      </c>
      <c r="H13" s="221" t="s">
        <v>242</v>
      </c>
      <c r="I13" s="221" t="s">
        <v>250</v>
      </c>
      <c r="J13" s="228" t="s">
        <v>254</v>
      </c>
      <c r="K13" s="161">
        <v>6658.3</v>
      </c>
      <c r="L13" s="161">
        <v>6991.2</v>
      </c>
      <c r="M13" s="161">
        <v>7340.8</v>
      </c>
      <c r="N13" s="223"/>
      <c r="O13" s="223"/>
      <c r="P13" s="223"/>
      <c r="Q13" s="223"/>
      <c r="R13" s="223"/>
      <c r="S13" s="223"/>
      <c r="T13" s="223"/>
      <c r="U13" s="223"/>
      <c r="V13" s="224"/>
      <c r="W13" s="225"/>
      <c r="X13" s="225"/>
      <c r="Y13" s="225"/>
    </row>
    <row r="14" spans="1:37" ht="27.8" customHeight="1" x14ac:dyDescent="0.3">
      <c r="A14" s="220" t="s">
        <v>255</v>
      </c>
      <c r="B14" s="221" t="s">
        <v>240</v>
      </c>
      <c r="C14" s="221" t="s">
        <v>239</v>
      </c>
      <c r="D14" s="221" t="s">
        <v>256</v>
      </c>
      <c r="E14" s="221" t="s">
        <v>241</v>
      </c>
      <c r="F14" s="221" t="s">
        <v>240</v>
      </c>
      <c r="G14" s="221" t="s">
        <v>241</v>
      </c>
      <c r="H14" s="221" t="s">
        <v>242</v>
      </c>
      <c r="I14" s="221" t="s">
        <v>240</v>
      </c>
      <c r="J14" s="222" t="s">
        <v>257</v>
      </c>
      <c r="K14" s="160">
        <f>SUM(K15:K18)</f>
        <v>2183</v>
      </c>
      <c r="L14" s="160">
        <f>SUM(L15:L18)</f>
        <v>2269</v>
      </c>
      <c r="M14" s="160">
        <f>SUM(M15:M18)</f>
        <v>3132</v>
      </c>
      <c r="N14" s="223"/>
      <c r="O14" s="223"/>
      <c r="P14" s="223"/>
      <c r="Q14" s="223"/>
      <c r="R14" s="223"/>
      <c r="S14" s="223"/>
      <c r="T14" s="223"/>
      <c r="U14" s="223"/>
      <c r="V14" s="224"/>
      <c r="W14" s="225"/>
      <c r="X14" s="225"/>
      <c r="Y14" s="225"/>
    </row>
    <row r="15" spans="1:37" ht="91.45" customHeight="1" x14ac:dyDescent="0.3">
      <c r="A15" s="220" t="s">
        <v>258</v>
      </c>
      <c r="B15" s="221" t="s">
        <v>248</v>
      </c>
      <c r="C15" s="221" t="s">
        <v>239</v>
      </c>
      <c r="D15" s="221" t="s">
        <v>256</v>
      </c>
      <c r="E15" s="221" t="s">
        <v>249</v>
      </c>
      <c r="F15" s="221" t="s">
        <v>259</v>
      </c>
      <c r="G15" s="221" t="s">
        <v>245</v>
      </c>
      <c r="H15" s="221" t="s">
        <v>242</v>
      </c>
      <c r="I15" s="221" t="s">
        <v>250</v>
      </c>
      <c r="J15" s="228" t="s">
        <v>260</v>
      </c>
      <c r="K15" s="161">
        <v>1133</v>
      </c>
      <c r="L15" s="161">
        <v>1177.5999999999999</v>
      </c>
      <c r="M15" s="161">
        <v>1625.5</v>
      </c>
      <c r="N15" s="223"/>
      <c r="O15" s="223"/>
      <c r="P15" s="223"/>
      <c r="Q15" s="223"/>
      <c r="R15" s="223"/>
      <c r="S15" s="223"/>
      <c r="T15" s="223"/>
      <c r="U15" s="223"/>
      <c r="V15" s="224"/>
      <c r="W15" s="225"/>
      <c r="X15" s="225"/>
      <c r="Y15" s="225"/>
    </row>
    <row r="16" spans="1:37" ht="110.6" customHeight="1" x14ac:dyDescent="0.3">
      <c r="A16" s="220" t="s">
        <v>261</v>
      </c>
      <c r="B16" s="221" t="s">
        <v>248</v>
      </c>
      <c r="C16" s="221" t="s">
        <v>239</v>
      </c>
      <c r="D16" s="221" t="s">
        <v>256</v>
      </c>
      <c r="E16" s="221" t="s">
        <v>249</v>
      </c>
      <c r="F16" s="221" t="s">
        <v>262</v>
      </c>
      <c r="G16" s="221" t="s">
        <v>245</v>
      </c>
      <c r="H16" s="221" t="s">
        <v>242</v>
      </c>
      <c r="I16" s="221" t="s">
        <v>250</v>
      </c>
      <c r="J16" s="228" t="s">
        <v>263</v>
      </c>
      <c r="K16" s="161">
        <v>6.5</v>
      </c>
      <c r="L16" s="161">
        <v>6.8</v>
      </c>
      <c r="M16" s="161">
        <v>9.4</v>
      </c>
      <c r="N16" s="223"/>
      <c r="O16" s="223"/>
      <c r="P16" s="223"/>
      <c r="Q16" s="223"/>
      <c r="R16" s="223"/>
      <c r="S16" s="223"/>
      <c r="T16" s="223"/>
      <c r="U16" s="223"/>
      <c r="V16" s="224"/>
      <c r="W16" s="225"/>
      <c r="X16" s="225"/>
      <c r="Y16" s="225"/>
    </row>
    <row r="17" spans="1:25" ht="105" customHeight="1" x14ac:dyDescent="0.3">
      <c r="A17" s="220" t="s">
        <v>264</v>
      </c>
      <c r="B17" s="221" t="s">
        <v>248</v>
      </c>
      <c r="C17" s="221" t="s">
        <v>239</v>
      </c>
      <c r="D17" s="221" t="s">
        <v>256</v>
      </c>
      <c r="E17" s="221" t="s">
        <v>249</v>
      </c>
      <c r="F17" s="221" t="s">
        <v>265</v>
      </c>
      <c r="G17" s="221" t="s">
        <v>245</v>
      </c>
      <c r="H17" s="221" t="s">
        <v>242</v>
      </c>
      <c r="I17" s="221" t="s">
        <v>250</v>
      </c>
      <c r="J17" s="228" t="s">
        <v>266</v>
      </c>
      <c r="K17" s="161">
        <v>1189.7</v>
      </c>
      <c r="L17" s="161">
        <v>1236.5999999999999</v>
      </c>
      <c r="M17" s="161">
        <v>1706.9</v>
      </c>
      <c r="N17" s="223"/>
      <c r="O17" s="223"/>
      <c r="P17" s="223"/>
      <c r="Q17" s="223"/>
      <c r="R17" s="223"/>
      <c r="S17" s="223"/>
      <c r="T17" s="223"/>
      <c r="U17" s="223"/>
      <c r="V17" s="224"/>
      <c r="W17" s="225"/>
      <c r="X17" s="225"/>
      <c r="Y17" s="225"/>
    </row>
    <row r="18" spans="1:25" ht="104.25" customHeight="1" x14ac:dyDescent="0.3">
      <c r="A18" s="220" t="s">
        <v>267</v>
      </c>
      <c r="B18" s="221" t="s">
        <v>248</v>
      </c>
      <c r="C18" s="221" t="s">
        <v>239</v>
      </c>
      <c r="D18" s="221" t="s">
        <v>256</v>
      </c>
      <c r="E18" s="221" t="s">
        <v>249</v>
      </c>
      <c r="F18" s="221" t="s">
        <v>268</v>
      </c>
      <c r="G18" s="221" t="s">
        <v>245</v>
      </c>
      <c r="H18" s="221" t="s">
        <v>242</v>
      </c>
      <c r="I18" s="221" t="s">
        <v>250</v>
      </c>
      <c r="J18" s="228" t="s">
        <v>269</v>
      </c>
      <c r="K18" s="161">
        <v>-146.19999999999999</v>
      </c>
      <c r="L18" s="161">
        <v>-152</v>
      </c>
      <c r="M18" s="161">
        <v>-209.8</v>
      </c>
      <c r="N18" s="223"/>
      <c r="O18" s="223"/>
      <c r="P18" s="223"/>
      <c r="Q18" s="223"/>
      <c r="R18" s="223"/>
      <c r="S18" s="223"/>
      <c r="T18" s="223"/>
      <c r="U18" s="223"/>
      <c r="V18" s="224"/>
      <c r="W18" s="225"/>
      <c r="X18" s="225"/>
      <c r="Y18" s="225"/>
    </row>
    <row r="19" spans="1:25" ht="14.25" hidden="1" customHeight="1" x14ac:dyDescent="0.25">
      <c r="A19" s="220" t="s">
        <v>270</v>
      </c>
      <c r="B19" s="221" t="s">
        <v>240</v>
      </c>
      <c r="C19" s="221" t="s">
        <v>239</v>
      </c>
      <c r="D19" s="221" t="s">
        <v>271</v>
      </c>
      <c r="E19" s="221" t="s">
        <v>241</v>
      </c>
      <c r="F19" s="221" t="s">
        <v>240</v>
      </c>
      <c r="G19" s="221" t="s">
        <v>241</v>
      </c>
      <c r="H19" s="221" t="s">
        <v>242</v>
      </c>
      <c r="I19" s="221" t="s">
        <v>240</v>
      </c>
      <c r="J19" s="222" t="s">
        <v>272</v>
      </c>
      <c r="K19" s="160">
        <f t="shared" ref="K19:M20" si="0">SUM(K20)</f>
        <v>0</v>
      </c>
      <c r="L19" s="160">
        <f t="shared" si="0"/>
        <v>0</v>
      </c>
      <c r="M19" s="160">
        <f t="shared" si="0"/>
        <v>0</v>
      </c>
      <c r="N19" s="223"/>
      <c r="O19" s="223"/>
      <c r="P19" s="223"/>
      <c r="Q19" s="223"/>
      <c r="R19" s="223"/>
      <c r="S19" s="223"/>
      <c r="T19" s="223"/>
      <c r="U19" s="223"/>
      <c r="V19" s="224"/>
      <c r="W19" s="225"/>
      <c r="X19" s="225"/>
      <c r="Y19" s="225"/>
    </row>
    <row r="20" spans="1:25" ht="16.7" hidden="1" customHeight="1" x14ac:dyDescent="0.25">
      <c r="A20" s="220" t="s">
        <v>273</v>
      </c>
      <c r="B20" s="221" t="s">
        <v>248</v>
      </c>
      <c r="C20" s="221" t="s">
        <v>239</v>
      </c>
      <c r="D20" s="221" t="s">
        <v>271</v>
      </c>
      <c r="E20" s="221" t="s">
        <v>256</v>
      </c>
      <c r="F20" s="221" t="s">
        <v>240</v>
      </c>
      <c r="G20" s="221" t="s">
        <v>245</v>
      </c>
      <c r="H20" s="221" t="s">
        <v>242</v>
      </c>
      <c r="I20" s="221" t="s">
        <v>250</v>
      </c>
      <c r="J20" s="229" t="s">
        <v>274</v>
      </c>
      <c r="K20" s="162">
        <f t="shared" si="0"/>
        <v>0</v>
      </c>
      <c r="L20" s="162">
        <f t="shared" si="0"/>
        <v>0</v>
      </c>
      <c r="M20" s="162">
        <f t="shared" si="0"/>
        <v>0</v>
      </c>
      <c r="N20" s="223"/>
      <c r="O20" s="223"/>
      <c r="P20" s="223"/>
      <c r="Q20" s="223"/>
      <c r="R20" s="223"/>
      <c r="S20" s="223"/>
      <c r="T20" s="223"/>
      <c r="U20" s="223"/>
      <c r="V20" s="224"/>
      <c r="W20" s="225"/>
      <c r="X20" s="225"/>
      <c r="Y20" s="225"/>
    </row>
    <row r="21" spans="1:25" ht="19.3" hidden="1" customHeight="1" x14ac:dyDescent="0.25">
      <c r="A21" s="220" t="s">
        <v>275</v>
      </c>
      <c r="B21" s="221" t="s">
        <v>248</v>
      </c>
      <c r="C21" s="221" t="s">
        <v>239</v>
      </c>
      <c r="D21" s="221" t="s">
        <v>271</v>
      </c>
      <c r="E21" s="221" t="s">
        <v>256</v>
      </c>
      <c r="F21" s="221" t="s">
        <v>253</v>
      </c>
      <c r="G21" s="221" t="s">
        <v>245</v>
      </c>
      <c r="H21" s="221" t="s">
        <v>242</v>
      </c>
      <c r="I21" s="221" t="s">
        <v>250</v>
      </c>
      <c r="J21" s="228" t="s">
        <v>274</v>
      </c>
      <c r="K21" s="161">
        <v>0</v>
      </c>
      <c r="L21" s="161">
        <v>0</v>
      </c>
      <c r="M21" s="161">
        <v>0</v>
      </c>
      <c r="N21" s="223"/>
      <c r="O21" s="223"/>
      <c r="P21" s="223"/>
      <c r="Q21" s="223"/>
      <c r="R21" s="223"/>
      <c r="S21" s="223"/>
      <c r="T21" s="223"/>
      <c r="U21" s="223"/>
      <c r="V21" s="224"/>
      <c r="W21" s="225"/>
      <c r="X21" s="225"/>
      <c r="Y21" s="225"/>
    </row>
    <row r="22" spans="1:25" ht="14.25" customHeight="1" x14ac:dyDescent="0.3">
      <c r="A22" s="220" t="s">
        <v>270</v>
      </c>
      <c r="B22" s="221" t="s">
        <v>248</v>
      </c>
      <c r="C22" s="221" t="s">
        <v>239</v>
      </c>
      <c r="D22" s="221" t="s">
        <v>277</v>
      </c>
      <c r="E22" s="221" t="s">
        <v>241</v>
      </c>
      <c r="F22" s="221" t="s">
        <v>240</v>
      </c>
      <c r="G22" s="221" t="s">
        <v>241</v>
      </c>
      <c r="H22" s="221" t="s">
        <v>242</v>
      </c>
      <c r="I22" s="221" t="s">
        <v>240</v>
      </c>
      <c r="J22" s="222" t="s">
        <v>278</v>
      </c>
      <c r="K22" s="160">
        <f>SUM(K23,K25)</f>
        <v>5832.0999999999995</v>
      </c>
      <c r="L22" s="160">
        <f>SUM(L23,L25)</f>
        <v>5896.5</v>
      </c>
      <c r="M22" s="160">
        <f>SUM(M23,M25)</f>
        <v>5962.2999999999993</v>
      </c>
      <c r="N22" s="223"/>
      <c r="O22" s="223"/>
      <c r="P22" s="223"/>
      <c r="Q22" s="223"/>
      <c r="R22" s="223"/>
      <c r="S22" s="223"/>
      <c r="T22" s="223"/>
      <c r="U22" s="223"/>
      <c r="V22" s="224"/>
      <c r="W22" s="225"/>
      <c r="X22" s="225"/>
      <c r="Y22" s="225"/>
    </row>
    <row r="23" spans="1:25" ht="14.25" customHeight="1" x14ac:dyDescent="0.3">
      <c r="A23" s="220" t="s">
        <v>273</v>
      </c>
      <c r="B23" s="221" t="s">
        <v>248</v>
      </c>
      <c r="C23" s="221" t="s">
        <v>239</v>
      </c>
      <c r="D23" s="221" t="s">
        <v>277</v>
      </c>
      <c r="E23" s="221" t="s">
        <v>245</v>
      </c>
      <c r="F23" s="221" t="s">
        <v>240</v>
      </c>
      <c r="G23" s="221" t="s">
        <v>241</v>
      </c>
      <c r="H23" s="221" t="s">
        <v>242</v>
      </c>
      <c r="I23" s="221" t="s">
        <v>250</v>
      </c>
      <c r="J23" s="229" t="s">
        <v>280</v>
      </c>
      <c r="K23" s="162">
        <f>SUM(K24)</f>
        <v>92.9</v>
      </c>
      <c r="L23" s="162">
        <f>SUM(L24)</f>
        <v>102.2</v>
      </c>
      <c r="M23" s="162">
        <f>SUM(M24)</f>
        <v>112.4</v>
      </c>
      <c r="N23" s="223"/>
      <c r="O23" s="223"/>
      <c r="P23" s="223"/>
      <c r="Q23" s="223"/>
      <c r="R23" s="223"/>
      <c r="S23" s="223"/>
      <c r="T23" s="223"/>
      <c r="U23" s="223"/>
      <c r="V23" s="224"/>
      <c r="W23" s="225"/>
      <c r="X23" s="225"/>
      <c r="Y23" s="225"/>
    </row>
    <row r="24" spans="1:25" ht="41.05" customHeight="1" x14ac:dyDescent="0.3">
      <c r="A24" s="220" t="s">
        <v>275</v>
      </c>
      <c r="B24" s="221" t="s">
        <v>248</v>
      </c>
      <c r="C24" s="221" t="s">
        <v>239</v>
      </c>
      <c r="D24" s="221" t="s">
        <v>277</v>
      </c>
      <c r="E24" s="221" t="s">
        <v>245</v>
      </c>
      <c r="F24" s="221" t="s">
        <v>282</v>
      </c>
      <c r="G24" s="221" t="s">
        <v>270</v>
      </c>
      <c r="H24" s="221" t="s">
        <v>242</v>
      </c>
      <c r="I24" s="221" t="s">
        <v>250</v>
      </c>
      <c r="J24" s="228" t="s">
        <v>283</v>
      </c>
      <c r="K24" s="164">
        <v>92.9</v>
      </c>
      <c r="L24" s="164">
        <v>102.2</v>
      </c>
      <c r="M24" s="164">
        <v>112.4</v>
      </c>
      <c r="N24" s="223"/>
      <c r="O24" s="223"/>
      <c r="P24" s="223"/>
      <c r="Q24" s="223"/>
      <c r="R24" s="223"/>
      <c r="S24" s="223"/>
      <c r="T24" s="223"/>
      <c r="U24" s="223"/>
      <c r="V24" s="224"/>
      <c r="W24" s="225"/>
      <c r="X24" s="225"/>
      <c r="Y24" s="225"/>
    </row>
    <row r="25" spans="1:25" ht="17.45" customHeight="1" x14ac:dyDescent="0.3">
      <c r="A25" s="220" t="s">
        <v>276</v>
      </c>
      <c r="B25" s="221" t="s">
        <v>240</v>
      </c>
      <c r="C25" s="221" t="s">
        <v>239</v>
      </c>
      <c r="D25" s="221" t="s">
        <v>277</v>
      </c>
      <c r="E25" s="221" t="s">
        <v>241</v>
      </c>
      <c r="F25" s="221" t="s">
        <v>240</v>
      </c>
      <c r="G25" s="221" t="s">
        <v>241</v>
      </c>
      <c r="H25" s="221" t="s">
        <v>242</v>
      </c>
      <c r="I25" s="221" t="s">
        <v>250</v>
      </c>
      <c r="J25" s="222" t="s">
        <v>285</v>
      </c>
      <c r="K25" s="162">
        <f>SUM(K26,K28)</f>
        <v>5739.2</v>
      </c>
      <c r="L25" s="162">
        <f>SUM(L26,L28)</f>
        <v>5794.3</v>
      </c>
      <c r="M25" s="162">
        <f>SUM(M26,M28)</f>
        <v>5849.9</v>
      </c>
      <c r="N25" s="223"/>
      <c r="O25" s="223"/>
      <c r="P25" s="223"/>
      <c r="Q25" s="223"/>
      <c r="R25" s="223"/>
      <c r="S25" s="223"/>
      <c r="T25" s="223"/>
      <c r="U25" s="223"/>
      <c r="V25" s="224"/>
      <c r="W25" s="225"/>
      <c r="X25" s="225"/>
      <c r="Y25" s="225"/>
    </row>
    <row r="26" spans="1:25" ht="18.600000000000001" customHeight="1" x14ac:dyDescent="0.3">
      <c r="A26" s="220" t="s">
        <v>279</v>
      </c>
      <c r="B26" s="221" t="s">
        <v>248</v>
      </c>
      <c r="C26" s="221" t="s">
        <v>239</v>
      </c>
      <c r="D26" s="221" t="s">
        <v>277</v>
      </c>
      <c r="E26" s="221" t="s">
        <v>277</v>
      </c>
      <c r="F26" s="221" t="s">
        <v>282</v>
      </c>
      <c r="G26" s="221" t="s">
        <v>241</v>
      </c>
      <c r="H26" s="221" t="s">
        <v>242</v>
      </c>
      <c r="I26" s="221" t="s">
        <v>250</v>
      </c>
      <c r="J26" s="228" t="s">
        <v>287</v>
      </c>
      <c r="K26" s="161">
        <f>SUM(K27)</f>
        <v>5506</v>
      </c>
      <c r="L26" s="161">
        <f>SUM(L27)</f>
        <v>5561.1</v>
      </c>
      <c r="M26" s="161">
        <f>SUM(M27)</f>
        <v>5616.7</v>
      </c>
      <c r="N26" s="223"/>
      <c r="O26" s="223"/>
      <c r="P26" s="223"/>
      <c r="Q26" s="223"/>
      <c r="R26" s="223"/>
      <c r="S26" s="223"/>
      <c r="T26" s="223"/>
      <c r="U26" s="223"/>
      <c r="V26" s="224"/>
      <c r="W26" s="225"/>
      <c r="X26" s="225"/>
      <c r="Y26" s="225"/>
    </row>
    <row r="27" spans="1:25" ht="31" customHeight="1" x14ac:dyDescent="0.3">
      <c r="A27" s="220" t="s">
        <v>281</v>
      </c>
      <c r="B27" s="221" t="s">
        <v>248</v>
      </c>
      <c r="C27" s="221" t="s">
        <v>239</v>
      </c>
      <c r="D27" s="221" t="s">
        <v>277</v>
      </c>
      <c r="E27" s="221" t="s">
        <v>277</v>
      </c>
      <c r="F27" s="221" t="s">
        <v>289</v>
      </c>
      <c r="G27" s="221" t="s">
        <v>270</v>
      </c>
      <c r="H27" s="221" t="s">
        <v>242</v>
      </c>
      <c r="I27" s="221" t="s">
        <v>250</v>
      </c>
      <c r="J27" s="228" t="s">
        <v>290</v>
      </c>
      <c r="K27" s="164">
        <v>5506</v>
      </c>
      <c r="L27" s="164">
        <v>5561.1</v>
      </c>
      <c r="M27" s="164">
        <v>5616.7</v>
      </c>
      <c r="N27" s="223"/>
      <c r="O27" s="223"/>
      <c r="P27" s="223"/>
      <c r="Q27" s="223"/>
      <c r="R27" s="223"/>
      <c r="S27" s="223"/>
      <c r="T27" s="223"/>
      <c r="U27" s="223"/>
      <c r="V27" s="224"/>
      <c r="W27" s="225"/>
      <c r="X27" s="225"/>
      <c r="Y27" s="225"/>
    </row>
    <row r="28" spans="1:25" ht="21.9" customHeight="1" x14ac:dyDescent="0.3">
      <c r="A28" s="220" t="s">
        <v>284</v>
      </c>
      <c r="B28" s="221" t="s">
        <v>248</v>
      </c>
      <c r="C28" s="221" t="s">
        <v>239</v>
      </c>
      <c r="D28" s="221" t="s">
        <v>277</v>
      </c>
      <c r="E28" s="221" t="s">
        <v>277</v>
      </c>
      <c r="F28" s="221" t="s">
        <v>292</v>
      </c>
      <c r="G28" s="221" t="s">
        <v>241</v>
      </c>
      <c r="H28" s="221" t="s">
        <v>242</v>
      </c>
      <c r="I28" s="221" t="s">
        <v>250</v>
      </c>
      <c r="J28" s="228" t="s">
        <v>293</v>
      </c>
      <c r="K28" s="161">
        <f>SUM(K29)</f>
        <v>233.2</v>
      </c>
      <c r="L28" s="161">
        <f>SUM(L29)</f>
        <v>233.2</v>
      </c>
      <c r="M28" s="161">
        <f>SUM(M29)</f>
        <v>233.2</v>
      </c>
      <c r="N28" s="223"/>
      <c r="O28" s="223"/>
      <c r="P28" s="223"/>
      <c r="Q28" s="223"/>
      <c r="R28" s="223"/>
      <c r="S28" s="223"/>
      <c r="T28" s="223"/>
      <c r="U28" s="223"/>
      <c r="V28" s="224"/>
      <c r="W28" s="225"/>
      <c r="X28" s="225"/>
      <c r="Y28" s="225"/>
    </row>
    <row r="29" spans="1:25" ht="37.299999999999997" customHeight="1" x14ac:dyDescent="0.3">
      <c r="A29" s="220" t="s">
        <v>286</v>
      </c>
      <c r="B29" s="221" t="s">
        <v>248</v>
      </c>
      <c r="C29" s="221" t="s">
        <v>239</v>
      </c>
      <c r="D29" s="221" t="s">
        <v>277</v>
      </c>
      <c r="E29" s="221" t="s">
        <v>277</v>
      </c>
      <c r="F29" s="221" t="s">
        <v>295</v>
      </c>
      <c r="G29" s="221" t="s">
        <v>270</v>
      </c>
      <c r="H29" s="221" t="s">
        <v>242</v>
      </c>
      <c r="I29" s="221" t="s">
        <v>250</v>
      </c>
      <c r="J29" s="228" t="s">
        <v>296</v>
      </c>
      <c r="K29" s="164">
        <v>233.2</v>
      </c>
      <c r="L29" s="164">
        <v>233.2</v>
      </c>
      <c r="M29" s="164">
        <v>233.2</v>
      </c>
      <c r="N29" s="223"/>
      <c r="O29" s="223"/>
      <c r="P29" s="223"/>
      <c r="Q29" s="223"/>
      <c r="R29" s="223"/>
      <c r="S29" s="223"/>
      <c r="T29" s="223"/>
      <c r="U29" s="223"/>
      <c r="V29" s="224"/>
      <c r="W29" s="225"/>
      <c r="X29" s="225"/>
      <c r="Y29" s="225"/>
    </row>
    <row r="30" spans="1:25" ht="15" hidden="1" customHeight="1" x14ac:dyDescent="0.25">
      <c r="A30" s="220" t="s">
        <v>297</v>
      </c>
      <c r="B30" s="221" t="s">
        <v>240</v>
      </c>
      <c r="C30" s="221" t="s">
        <v>239</v>
      </c>
      <c r="D30" s="221" t="s">
        <v>298</v>
      </c>
      <c r="E30" s="221" t="s">
        <v>241</v>
      </c>
      <c r="F30" s="221" t="s">
        <v>240</v>
      </c>
      <c r="G30" s="221" t="s">
        <v>241</v>
      </c>
      <c r="H30" s="221" t="s">
        <v>242</v>
      </c>
      <c r="I30" s="221" t="s">
        <v>240</v>
      </c>
      <c r="J30" s="222" t="s">
        <v>299</v>
      </c>
      <c r="K30" s="160">
        <f t="shared" ref="K30:M31" si="1">SUM(K31)</f>
        <v>0</v>
      </c>
      <c r="L30" s="160">
        <f t="shared" si="1"/>
        <v>0</v>
      </c>
      <c r="M30" s="160">
        <f t="shared" si="1"/>
        <v>0</v>
      </c>
      <c r="N30" s="223"/>
      <c r="O30" s="223"/>
      <c r="P30" s="223"/>
      <c r="Q30" s="223"/>
      <c r="R30" s="223"/>
      <c r="S30" s="223"/>
      <c r="T30" s="223"/>
      <c r="U30" s="223"/>
      <c r="V30" s="224"/>
      <c r="W30" s="225"/>
      <c r="X30" s="225"/>
      <c r="Y30" s="225"/>
    </row>
    <row r="31" spans="1:25" ht="54.6" hidden="1" customHeight="1" x14ac:dyDescent="0.25">
      <c r="A31" s="220" t="s">
        <v>300</v>
      </c>
      <c r="B31" s="221" t="s">
        <v>301</v>
      </c>
      <c r="C31" s="221" t="s">
        <v>239</v>
      </c>
      <c r="D31" s="221" t="s">
        <v>298</v>
      </c>
      <c r="E31" s="221" t="s">
        <v>302</v>
      </c>
      <c r="F31" s="221" t="s">
        <v>240</v>
      </c>
      <c r="G31" s="221" t="s">
        <v>245</v>
      </c>
      <c r="H31" s="221" t="s">
        <v>242</v>
      </c>
      <c r="I31" s="221" t="s">
        <v>250</v>
      </c>
      <c r="J31" s="228" t="s">
        <v>303</v>
      </c>
      <c r="K31" s="161">
        <f t="shared" si="1"/>
        <v>0</v>
      </c>
      <c r="L31" s="161">
        <f t="shared" si="1"/>
        <v>0</v>
      </c>
      <c r="M31" s="161">
        <f t="shared" si="1"/>
        <v>0</v>
      </c>
      <c r="N31" s="223"/>
      <c r="O31" s="223"/>
      <c r="P31" s="223"/>
      <c r="Q31" s="223"/>
      <c r="R31" s="223"/>
      <c r="S31" s="223"/>
      <c r="T31" s="223"/>
      <c r="U31" s="223"/>
      <c r="V31" s="224"/>
      <c r="W31" s="225"/>
      <c r="X31" s="225"/>
      <c r="Y31" s="225"/>
    </row>
    <row r="32" spans="1:25" ht="40.5" hidden="1" customHeight="1" x14ac:dyDescent="0.25">
      <c r="A32" s="220" t="s">
        <v>304</v>
      </c>
      <c r="B32" s="221" t="s">
        <v>301</v>
      </c>
      <c r="C32" s="221" t="s">
        <v>239</v>
      </c>
      <c r="D32" s="221" t="s">
        <v>298</v>
      </c>
      <c r="E32" s="221" t="s">
        <v>302</v>
      </c>
      <c r="F32" s="221" t="s">
        <v>305</v>
      </c>
      <c r="G32" s="221" t="s">
        <v>245</v>
      </c>
      <c r="H32" s="221" t="s">
        <v>242</v>
      </c>
      <c r="I32" s="221" t="s">
        <v>250</v>
      </c>
      <c r="J32" s="228" t="s">
        <v>306</v>
      </c>
      <c r="K32" s="161"/>
      <c r="L32" s="161"/>
      <c r="M32" s="161"/>
      <c r="N32" s="223"/>
      <c r="O32" s="223"/>
      <c r="P32" s="223"/>
      <c r="Q32" s="223"/>
      <c r="R32" s="223"/>
      <c r="S32" s="223"/>
      <c r="T32" s="223"/>
      <c r="U32" s="223"/>
      <c r="V32" s="224"/>
      <c r="W32" s="225"/>
      <c r="X32" s="225"/>
      <c r="Y32" s="225"/>
    </row>
    <row r="33" spans="1:25" ht="40.5" hidden="1" customHeight="1" x14ac:dyDescent="0.25">
      <c r="A33" s="220" t="s">
        <v>288</v>
      </c>
      <c r="B33" s="221" t="s">
        <v>240</v>
      </c>
      <c r="C33" s="221" t="s">
        <v>239</v>
      </c>
      <c r="D33" s="221" t="s">
        <v>273</v>
      </c>
      <c r="E33" s="221" t="s">
        <v>241</v>
      </c>
      <c r="F33" s="221" t="s">
        <v>240</v>
      </c>
      <c r="G33" s="221" t="s">
        <v>241</v>
      </c>
      <c r="H33" s="221" t="s">
        <v>242</v>
      </c>
      <c r="I33" s="221" t="s">
        <v>240</v>
      </c>
      <c r="J33" s="222" t="s">
        <v>308</v>
      </c>
      <c r="K33" s="160">
        <f>SUM(K34,K36,K38)</f>
        <v>0</v>
      </c>
      <c r="L33" s="160">
        <f>SUM(L34,L36,L38)</f>
        <v>0</v>
      </c>
      <c r="M33" s="160">
        <f>SUM(M34,M36,M38)</f>
        <v>0</v>
      </c>
      <c r="N33" s="223"/>
      <c r="O33" s="223"/>
      <c r="P33" s="223"/>
      <c r="Q33" s="223"/>
      <c r="R33" s="223"/>
      <c r="S33" s="223"/>
      <c r="T33" s="223"/>
      <c r="U33" s="223"/>
      <c r="V33" s="224"/>
      <c r="W33" s="225"/>
      <c r="X33" s="225"/>
      <c r="Y33" s="225"/>
    </row>
    <row r="34" spans="1:25" ht="67.55" hidden="1" customHeight="1" x14ac:dyDescent="0.25">
      <c r="A34" s="220" t="s">
        <v>291</v>
      </c>
      <c r="B34" s="221" t="s">
        <v>369</v>
      </c>
      <c r="C34" s="221" t="s">
        <v>239</v>
      </c>
      <c r="D34" s="221" t="s">
        <v>273</v>
      </c>
      <c r="E34" s="221" t="s">
        <v>271</v>
      </c>
      <c r="F34" s="221" t="s">
        <v>305</v>
      </c>
      <c r="G34" s="221" t="s">
        <v>241</v>
      </c>
      <c r="H34" s="221" t="s">
        <v>242</v>
      </c>
      <c r="I34" s="221" t="s">
        <v>310</v>
      </c>
      <c r="J34" s="228" t="s">
        <v>311</v>
      </c>
      <c r="K34" s="161">
        <f>SUM(K35)</f>
        <v>0</v>
      </c>
      <c r="L34" s="161">
        <f>SUM(L35)</f>
        <v>0</v>
      </c>
      <c r="M34" s="161">
        <f>SUM(M35)</f>
        <v>0</v>
      </c>
      <c r="N34" s="223"/>
      <c r="O34" s="223"/>
      <c r="P34" s="223"/>
      <c r="Q34" s="223"/>
      <c r="R34" s="223"/>
      <c r="S34" s="223"/>
      <c r="T34" s="223"/>
      <c r="U34" s="223"/>
      <c r="V34" s="224"/>
      <c r="W34" s="225"/>
      <c r="X34" s="225"/>
      <c r="Y34" s="225"/>
    </row>
    <row r="35" spans="1:25" ht="60.35" hidden="1" customHeight="1" x14ac:dyDescent="0.25">
      <c r="A35" s="220" t="s">
        <v>294</v>
      </c>
      <c r="B35" s="221" t="s">
        <v>369</v>
      </c>
      <c r="C35" s="221" t="s">
        <v>239</v>
      </c>
      <c r="D35" s="221" t="s">
        <v>273</v>
      </c>
      <c r="E35" s="221" t="s">
        <v>271</v>
      </c>
      <c r="F35" s="221" t="s">
        <v>312</v>
      </c>
      <c r="G35" s="221" t="s">
        <v>270</v>
      </c>
      <c r="H35" s="221" t="s">
        <v>242</v>
      </c>
      <c r="I35" s="221" t="s">
        <v>310</v>
      </c>
      <c r="J35" s="228" t="s">
        <v>313</v>
      </c>
      <c r="K35" s="161"/>
      <c r="L35" s="161"/>
      <c r="M35" s="161"/>
      <c r="N35" s="223"/>
      <c r="O35" s="223"/>
      <c r="P35" s="223"/>
      <c r="Q35" s="223"/>
      <c r="R35" s="223"/>
      <c r="S35" s="223"/>
      <c r="T35" s="223"/>
      <c r="U35" s="223"/>
      <c r="V35" s="224"/>
      <c r="W35" s="225"/>
      <c r="X35" s="225"/>
      <c r="Y35" s="225"/>
    </row>
    <row r="36" spans="1:25" ht="78.8" hidden="1" customHeight="1" x14ac:dyDescent="0.25">
      <c r="A36" s="220" t="s">
        <v>300</v>
      </c>
      <c r="B36" s="221" t="s">
        <v>370</v>
      </c>
      <c r="C36" s="221" t="s">
        <v>239</v>
      </c>
      <c r="D36" s="221" t="s">
        <v>273</v>
      </c>
      <c r="E36" s="221" t="s">
        <v>271</v>
      </c>
      <c r="F36" s="221" t="s">
        <v>282</v>
      </c>
      <c r="G36" s="221" t="s">
        <v>241</v>
      </c>
      <c r="H36" s="221" t="s">
        <v>242</v>
      </c>
      <c r="I36" s="221" t="s">
        <v>310</v>
      </c>
      <c r="J36" s="228" t="s">
        <v>315</v>
      </c>
      <c r="K36" s="161">
        <f>SUM(K37)</f>
        <v>0</v>
      </c>
      <c r="L36" s="161">
        <f>SUM(L37)</f>
        <v>0</v>
      </c>
      <c r="M36" s="161">
        <f>SUM(M37)</f>
        <v>0</v>
      </c>
      <c r="N36" s="223"/>
      <c r="O36" s="223"/>
      <c r="P36" s="223"/>
      <c r="Q36" s="223"/>
      <c r="R36" s="223"/>
      <c r="S36" s="223"/>
      <c r="T36" s="223"/>
      <c r="U36" s="223"/>
      <c r="V36" s="224"/>
      <c r="W36" s="225"/>
      <c r="X36" s="225"/>
      <c r="Y36" s="225"/>
    </row>
    <row r="37" spans="1:25" ht="66.849999999999994" hidden="1" customHeight="1" x14ac:dyDescent="0.25">
      <c r="A37" s="220" t="s">
        <v>304</v>
      </c>
      <c r="B37" s="221" t="s">
        <v>370</v>
      </c>
      <c r="C37" s="221" t="s">
        <v>239</v>
      </c>
      <c r="D37" s="221" t="s">
        <v>273</v>
      </c>
      <c r="E37" s="221" t="s">
        <v>271</v>
      </c>
      <c r="F37" s="221" t="s">
        <v>317</v>
      </c>
      <c r="G37" s="221" t="s">
        <v>270</v>
      </c>
      <c r="H37" s="221" t="s">
        <v>242</v>
      </c>
      <c r="I37" s="221" t="s">
        <v>310</v>
      </c>
      <c r="J37" s="228" t="s">
        <v>318</v>
      </c>
      <c r="K37" s="164">
        <v>0</v>
      </c>
      <c r="L37" s="164">
        <v>0</v>
      </c>
      <c r="M37" s="164">
        <v>0</v>
      </c>
      <c r="N37" s="223"/>
      <c r="O37" s="223"/>
      <c r="P37" s="223"/>
      <c r="Q37" s="223"/>
      <c r="R37" s="223"/>
      <c r="S37" s="223"/>
      <c r="T37" s="223"/>
      <c r="U37" s="223"/>
      <c r="V37" s="224"/>
      <c r="W37" s="225"/>
      <c r="X37" s="225"/>
      <c r="Y37" s="225"/>
    </row>
    <row r="38" spans="1:25" ht="72.599999999999994" hidden="1" customHeight="1" x14ac:dyDescent="0.25">
      <c r="A38" s="220" t="s">
        <v>297</v>
      </c>
      <c r="B38" s="221" t="s">
        <v>309</v>
      </c>
      <c r="C38" s="221" t="s">
        <v>239</v>
      </c>
      <c r="D38" s="221" t="s">
        <v>273</v>
      </c>
      <c r="E38" s="221" t="s">
        <v>319</v>
      </c>
      <c r="F38" s="221" t="s">
        <v>320</v>
      </c>
      <c r="G38" s="221" t="s">
        <v>241</v>
      </c>
      <c r="H38" s="221" t="s">
        <v>242</v>
      </c>
      <c r="I38" s="221" t="s">
        <v>310</v>
      </c>
      <c r="J38" s="228" t="s">
        <v>321</v>
      </c>
      <c r="K38" s="161">
        <f>SUM(K39)</f>
        <v>0</v>
      </c>
      <c r="L38" s="163">
        <f>SUM(L39)</f>
        <v>0</v>
      </c>
      <c r="M38" s="161">
        <f>SUM(M39)</f>
        <v>0</v>
      </c>
      <c r="N38" s="225"/>
      <c r="O38" s="223"/>
      <c r="P38" s="223"/>
      <c r="Q38" s="223"/>
      <c r="R38" s="223"/>
      <c r="S38" s="223"/>
      <c r="T38" s="223"/>
      <c r="U38" s="223"/>
      <c r="V38" s="224"/>
      <c r="W38" s="225"/>
      <c r="X38" s="225"/>
      <c r="Y38" s="225"/>
    </row>
    <row r="39" spans="1:25" ht="72.599999999999994" hidden="1" customHeight="1" x14ac:dyDescent="0.25">
      <c r="A39" s="220" t="s">
        <v>300</v>
      </c>
      <c r="B39" s="221" t="s">
        <v>309</v>
      </c>
      <c r="C39" s="221" t="s">
        <v>239</v>
      </c>
      <c r="D39" s="221" t="s">
        <v>273</v>
      </c>
      <c r="E39" s="221" t="s">
        <v>319</v>
      </c>
      <c r="F39" s="221" t="s">
        <v>320</v>
      </c>
      <c r="G39" s="221" t="s">
        <v>270</v>
      </c>
      <c r="H39" s="221" t="s">
        <v>242</v>
      </c>
      <c r="I39" s="221" t="s">
        <v>310</v>
      </c>
      <c r="J39" s="228" t="s">
        <v>322</v>
      </c>
      <c r="K39" s="165"/>
      <c r="L39" s="165"/>
      <c r="M39" s="165"/>
      <c r="N39" s="223"/>
      <c r="O39" s="223"/>
      <c r="P39" s="223"/>
      <c r="Q39" s="223"/>
      <c r="R39" s="223"/>
      <c r="S39" s="223"/>
      <c r="T39" s="223"/>
      <c r="U39" s="223"/>
      <c r="V39" s="224"/>
      <c r="W39" s="225"/>
      <c r="X39" s="225"/>
      <c r="Y39" s="225"/>
    </row>
    <row r="40" spans="1:25" ht="28.55" hidden="1" customHeight="1" x14ac:dyDescent="0.25">
      <c r="A40" s="220" t="s">
        <v>297</v>
      </c>
      <c r="B40" s="221" t="s">
        <v>240</v>
      </c>
      <c r="C40" s="221" t="s">
        <v>239</v>
      </c>
      <c r="D40" s="221" t="s">
        <v>276</v>
      </c>
      <c r="E40" s="221" t="s">
        <v>241</v>
      </c>
      <c r="F40" s="221" t="s">
        <v>240</v>
      </c>
      <c r="G40" s="221" t="s">
        <v>241</v>
      </c>
      <c r="H40" s="221" t="s">
        <v>242</v>
      </c>
      <c r="I40" s="221" t="s">
        <v>240</v>
      </c>
      <c r="J40" s="222" t="s">
        <v>324</v>
      </c>
      <c r="K40" s="160">
        <f>SUM(K41,K43)</f>
        <v>0</v>
      </c>
      <c r="L40" s="160">
        <f>SUM(L41,L43)</f>
        <v>0</v>
      </c>
      <c r="M40" s="160">
        <f>SUM(M41,M43)</f>
        <v>0</v>
      </c>
      <c r="N40" s="223"/>
      <c r="O40" s="223"/>
      <c r="P40" s="223"/>
      <c r="Q40" s="223"/>
      <c r="R40" s="223"/>
      <c r="S40" s="223"/>
      <c r="T40" s="223"/>
      <c r="U40" s="223"/>
      <c r="V40" s="224"/>
      <c r="W40" s="225"/>
      <c r="X40" s="225"/>
      <c r="Y40" s="225"/>
    </row>
    <row r="41" spans="1:25" ht="25.65" hidden="1" customHeight="1" x14ac:dyDescent="0.25">
      <c r="A41" s="220" t="s">
        <v>300</v>
      </c>
      <c r="B41" s="221" t="s">
        <v>369</v>
      </c>
      <c r="C41" s="221" t="s">
        <v>239</v>
      </c>
      <c r="D41" s="221" t="s">
        <v>276</v>
      </c>
      <c r="E41" s="221" t="s">
        <v>241</v>
      </c>
      <c r="F41" s="221" t="s">
        <v>240</v>
      </c>
      <c r="G41" s="221" t="s">
        <v>241</v>
      </c>
      <c r="H41" s="221" t="s">
        <v>242</v>
      </c>
      <c r="I41" s="221" t="s">
        <v>326</v>
      </c>
      <c r="J41" s="228" t="s">
        <v>327</v>
      </c>
      <c r="K41" s="161">
        <f>SUM(K42)</f>
        <v>0</v>
      </c>
      <c r="L41" s="161">
        <f>SUM(L42)</f>
        <v>0</v>
      </c>
      <c r="M41" s="161">
        <f>SUM(M42)</f>
        <v>0</v>
      </c>
      <c r="N41" s="223"/>
      <c r="O41" s="223"/>
      <c r="P41" s="223"/>
      <c r="Q41" s="223"/>
      <c r="R41" s="223"/>
      <c r="S41" s="223"/>
      <c r="T41" s="223"/>
      <c r="U41" s="223"/>
      <c r="V41" s="224"/>
      <c r="W41" s="225"/>
      <c r="X41" s="225"/>
      <c r="Y41" s="225"/>
    </row>
    <row r="42" spans="1:25" ht="41.2" hidden="1" customHeight="1" x14ac:dyDescent="0.25">
      <c r="A42" s="220" t="s">
        <v>304</v>
      </c>
      <c r="B42" s="221" t="s">
        <v>369</v>
      </c>
      <c r="C42" s="221" t="s">
        <v>239</v>
      </c>
      <c r="D42" s="221" t="s">
        <v>276</v>
      </c>
      <c r="E42" s="221" t="s">
        <v>249</v>
      </c>
      <c r="F42" s="221" t="s">
        <v>329</v>
      </c>
      <c r="G42" s="221" t="s">
        <v>270</v>
      </c>
      <c r="H42" s="221" t="s">
        <v>242</v>
      </c>
      <c r="I42" s="221" t="s">
        <v>326</v>
      </c>
      <c r="J42" s="228" t="s">
        <v>330</v>
      </c>
      <c r="K42" s="164"/>
      <c r="L42" s="164"/>
      <c r="M42" s="164"/>
      <c r="N42" s="223"/>
      <c r="O42" s="223"/>
      <c r="P42" s="223"/>
      <c r="Q42" s="223"/>
      <c r="R42" s="223"/>
      <c r="S42" s="223"/>
      <c r="T42" s="223"/>
      <c r="U42" s="223"/>
      <c r="V42" s="224"/>
      <c r="W42" s="225"/>
      <c r="X42" s="225"/>
      <c r="Y42" s="225"/>
    </row>
    <row r="43" spans="1:25" ht="22.5" hidden="1" customHeight="1" x14ac:dyDescent="0.25">
      <c r="A43" s="220" t="s">
        <v>331</v>
      </c>
      <c r="B43" s="221" t="s">
        <v>309</v>
      </c>
      <c r="C43" s="221" t="s">
        <v>239</v>
      </c>
      <c r="D43" s="221" t="s">
        <v>276</v>
      </c>
      <c r="E43" s="221" t="s">
        <v>249</v>
      </c>
      <c r="F43" s="221" t="s">
        <v>332</v>
      </c>
      <c r="G43" s="221" t="s">
        <v>241</v>
      </c>
      <c r="H43" s="221" t="s">
        <v>242</v>
      </c>
      <c r="I43" s="221" t="s">
        <v>326</v>
      </c>
      <c r="J43" s="228" t="s">
        <v>333</v>
      </c>
      <c r="K43" s="161">
        <f>SUM(K44)</f>
        <v>0</v>
      </c>
      <c r="L43" s="161">
        <f>SUM(L44)</f>
        <v>0</v>
      </c>
      <c r="M43" s="161">
        <f>SUM(M44)</f>
        <v>0</v>
      </c>
      <c r="N43" s="223"/>
      <c r="O43" s="223"/>
      <c r="P43" s="223"/>
      <c r="Q43" s="223"/>
      <c r="R43" s="223"/>
      <c r="S43" s="223"/>
      <c r="T43" s="223"/>
      <c r="U43" s="223"/>
      <c r="V43" s="224"/>
      <c r="W43" s="225"/>
      <c r="X43" s="225"/>
      <c r="Y43" s="225"/>
    </row>
    <row r="44" spans="1:25" ht="31" hidden="1" customHeight="1" x14ac:dyDescent="0.25">
      <c r="A44" s="220" t="s">
        <v>334</v>
      </c>
      <c r="B44" s="221" t="s">
        <v>309</v>
      </c>
      <c r="C44" s="221" t="s">
        <v>239</v>
      </c>
      <c r="D44" s="221" t="s">
        <v>276</v>
      </c>
      <c r="E44" s="221" t="s">
        <v>249</v>
      </c>
      <c r="F44" s="221" t="s">
        <v>335</v>
      </c>
      <c r="G44" s="221" t="s">
        <v>270</v>
      </c>
      <c r="H44" s="221" t="s">
        <v>242</v>
      </c>
      <c r="I44" s="221" t="s">
        <v>326</v>
      </c>
      <c r="J44" s="228" t="s">
        <v>336</v>
      </c>
      <c r="K44" s="161">
        <v>0</v>
      </c>
      <c r="L44" s="161">
        <v>0</v>
      </c>
      <c r="M44" s="161">
        <v>0</v>
      </c>
      <c r="N44" s="223"/>
      <c r="O44" s="223"/>
      <c r="P44" s="223"/>
      <c r="Q44" s="223"/>
      <c r="R44" s="223"/>
      <c r="S44" s="223"/>
      <c r="T44" s="223"/>
      <c r="U44" s="223"/>
      <c r="V44" s="224"/>
      <c r="W44" s="225"/>
      <c r="X44" s="225"/>
      <c r="Y44" s="225"/>
    </row>
    <row r="45" spans="1:25" ht="15" customHeight="1" x14ac:dyDescent="0.3">
      <c r="A45" s="220" t="s">
        <v>288</v>
      </c>
      <c r="B45" s="221" t="s">
        <v>240</v>
      </c>
      <c r="C45" s="221" t="s">
        <v>244</v>
      </c>
      <c r="D45" s="221" t="s">
        <v>241</v>
      </c>
      <c r="E45" s="221" t="s">
        <v>241</v>
      </c>
      <c r="F45" s="221" t="s">
        <v>240</v>
      </c>
      <c r="G45" s="221" t="s">
        <v>241</v>
      </c>
      <c r="H45" s="221" t="s">
        <v>242</v>
      </c>
      <c r="I45" s="221" t="s">
        <v>240</v>
      </c>
      <c r="J45" s="222" t="s">
        <v>339</v>
      </c>
      <c r="K45" s="160">
        <f>SUM(K46,K59)</f>
        <v>2253.92</v>
      </c>
      <c r="L45" s="160">
        <f>SUM(L46,L59)</f>
        <v>1137.1300000000001</v>
      </c>
      <c r="M45" s="160">
        <f>SUM(M46,M59)</f>
        <v>1172.6599999999999</v>
      </c>
      <c r="N45" s="223"/>
      <c r="O45" s="223"/>
      <c r="P45" s="223"/>
      <c r="Q45" s="223"/>
      <c r="R45" s="223"/>
      <c r="S45" s="223"/>
      <c r="T45" s="223"/>
      <c r="U45" s="223"/>
      <c r="V45" s="224"/>
      <c r="W45" s="225"/>
      <c r="X45" s="225"/>
      <c r="Y45" s="225"/>
    </row>
    <row r="46" spans="1:25" ht="27.8" customHeight="1" x14ac:dyDescent="0.3">
      <c r="A46" s="220" t="s">
        <v>291</v>
      </c>
      <c r="B46" s="221" t="s">
        <v>240</v>
      </c>
      <c r="C46" s="221" t="s">
        <v>244</v>
      </c>
      <c r="D46" s="221" t="s">
        <v>249</v>
      </c>
      <c r="E46" s="221" t="s">
        <v>241</v>
      </c>
      <c r="F46" s="221" t="s">
        <v>240</v>
      </c>
      <c r="G46" s="221" t="s">
        <v>241</v>
      </c>
      <c r="H46" s="221" t="s">
        <v>242</v>
      </c>
      <c r="I46" s="221" t="s">
        <v>240</v>
      </c>
      <c r="J46" s="222" t="s">
        <v>340</v>
      </c>
      <c r="K46" s="160">
        <f>SUM(K47,K50,K52,K57)</f>
        <v>2253.92</v>
      </c>
      <c r="L46" s="160">
        <f>SUM(L47,L50,L52,L57)</f>
        <v>1137.1300000000001</v>
      </c>
      <c r="M46" s="160">
        <f>SUM(M47,M50,M52,M57)</f>
        <v>1172.6599999999999</v>
      </c>
      <c r="N46" s="223"/>
      <c r="O46" s="223"/>
      <c r="P46" s="223"/>
      <c r="Q46" s="223"/>
      <c r="R46" s="223"/>
      <c r="S46" s="223"/>
      <c r="T46" s="223"/>
      <c r="U46" s="223"/>
      <c r="V46" s="224"/>
      <c r="W46" s="225"/>
      <c r="X46" s="225"/>
      <c r="Y46" s="225"/>
    </row>
    <row r="47" spans="1:25" ht="27.8" customHeight="1" x14ac:dyDescent="0.3">
      <c r="A47" s="220" t="s">
        <v>294</v>
      </c>
      <c r="B47" s="221" t="s">
        <v>240</v>
      </c>
      <c r="C47" s="221" t="s">
        <v>244</v>
      </c>
      <c r="D47" s="221" t="s">
        <v>249</v>
      </c>
      <c r="E47" s="221" t="s">
        <v>284</v>
      </c>
      <c r="F47" s="221" t="s">
        <v>240</v>
      </c>
      <c r="G47" s="221" t="s">
        <v>241</v>
      </c>
      <c r="H47" s="221" t="s">
        <v>242</v>
      </c>
      <c r="I47" s="221" t="s">
        <v>338</v>
      </c>
      <c r="J47" s="222" t="s">
        <v>341</v>
      </c>
      <c r="K47" s="160">
        <f t="shared" ref="K47:M48" si="2">SUM(K48)</f>
        <v>1394.8</v>
      </c>
      <c r="L47" s="160">
        <f t="shared" si="2"/>
        <v>928.1</v>
      </c>
      <c r="M47" s="160">
        <f t="shared" si="2"/>
        <v>955.8</v>
      </c>
      <c r="N47" s="223"/>
      <c r="O47" s="223"/>
      <c r="P47" s="223"/>
      <c r="Q47" s="223"/>
      <c r="R47" s="223"/>
      <c r="S47" s="223"/>
      <c r="T47" s="223"/>
      <c r="U47" s="223"/>
      <c r="V47" s="224"/>
      <c r="W47" s="225"/>
      <c r="X47" s="225"/>
      <c r="Y47" s="225"/>
    </row>
    <row r="48" spans="1:25" ht="20.6" customHeight="1" x14ac:dyDescent="0.3">
      <c r="A48" s="220" t="s">
        <v>297</v>
      </c>
      <c r="B48" s="221" t="s">
        <v>372</v>
      </c>
      <c r="C48" s="221" t="s">
        <v>244</v>
      </c>
      <c r="D48" s="221" t="s">
        <v>249</v>
      </c>
      <c r="E48" s="221" t="s">
        <v>284</v>
      </c>
      <c r="F48" s="221" t="s">
        <v>301</v>
      </c>
      <c r="G48" s="221" t="s">
        <v>241</v>
      </c>
      <c r="H48" s="221" t="s">
        <v>242</v>
      </c>
      <c r="I48" s="221" t="s">
        <v>338</v>
      </c>
      <c r="J48" s="228" t="s">
        <v>342</v>
      </c>
      <c r="K48" s="161">
        <f t="shared" si="2"/>
        <v>1394.8</v>
      </c>
      <c r="L48" s="161">
        <f t="shared" si="2"/>
        <v>928.1</v>
      </c>
      <c r="M48" s="161">
        <f t="shared" si="2"/>
        <v>955.8</v>
      </c>
      <c r="N48" s="223"/>
      <c r="O48" s="223"/>
      <c r="P48" s="223"/>
      <c r="Q48" s="223"/>
      <c r="R48" s="223"/>
      <c r="S48" s="223"/>
      <c r="T48" s="223"/>
      <c r="U48" s="223"/>
      <c r="V48" s="224"/>
      <c r="W48" s="225"/>
      <c r="X48" s="225"/>
      <c r="Y48" s="225"/>
    </row>
    <row r="49" spans="1:25" ht="30.25" customHeight="1" x14ac:dyDescent="0.3">
      <c r="A49" s="220" t="s">
        <v>300</v>
      </c>
      <c r="B49" s="221" t="s">
        <v>372</v>
      </c>
      <c r="C49" s="221" t="s">
        <v>244</v>
      </c>
      <c r="D49" s="221" t="s">
        <v>249</v>
      </c>
      <c r="E49" s="221" t="s">
        <v>284</v>
      </c>
      <c r="F49" s="221" t="s">
        <v>301</v>
      </c>
      <c r="G49" s="221" t="s">
        <v>270</v>
      </c>
      <c r="H49" s="221" t="s">
        <v>242</v>
      </c>
      <c r="I49" s="221" t="s">
        <v>338</v>
      </c>
      <c r="J49" s="228" t="s">
        <v>343</v>
      </c>
      <c r="K49" s="164">
        <v>1394.8</v>
      </c>
      <c r="L49" s="164">
        <v>928.1</v>
      </c>
      <c r="M49" s="164">
        <v>955.8</v>
      </c>
      <c r="N49" s="223"/>
      <c r="O49" s="223"/>
      <c r="P49" s="223"/>
      <c r="Q49" s="223"/>
      <c r="R49" s="223"/>
      <c r="S49" s="223"/>
      <c r="T49" s="223"/>
      <c r="U49" s="223"/>
      <c r="V49" s="224"/>
      <c r="W49" s="225"/>
      <c r="X49" s="225"/>
      <c r="Y49" s="225"/>
    </row>
    <row r="50" spans="1:25" ht="27.8" hidden="1" customHeight="1" x14ac:dyDescent="0.25">
      <c r="A50" s="220" t="s">
        <v>316</v>
      </c>
      <c r="B50" s="221" t="s">
        <v>240</v>
      </c>
      <c r="C50" s="221" t="s">
        <v>244</v>
      </c>
      <c r="D50" s="221" t="s">
        <v>249</v>
      </c>
      <c r="E50" s="221" t="s">
        <v>294</v>
      </c>
      <c r="F50" s="221" t="s">
        <v>240</v>
      </c>
      <c r="G50" s="221" t="s">
        <v>241</v>
      </c>
      <c r="H50" s="221" t="s">
        <v>242</v>
      </c>
      <c r="I50" s="221" t="s">
        <v>338</v>
      </c>
      <c r="J50" s="222" t="s">
        <v>345</v>
      </c>
      <c r="K50" s="160">
        <f>SUM(K51:K51)</f>
        <v>0</v>
      </c>
      <c r="L50" s="160">
        <f>SUM(L51:L51)</f>
        <v>0</v>
      </c>
      <c r="M50" s="160">
        <f>SUM(M51:M51)</f>
        <v>0</v>
      </c>
      <c r="N50" s="223"/>
      <c r="O50" s="223"/>
      <c r="P50" s="223"/>
      <c r="Q50" s="223"/>
      <c r="R50" s="223"/>
      <c r="S50" s="223"/>
      <c r="T50" s="223"/>
      <c r="U50" s="223"/>
      <c r="V50" s="224"/>
      <c r="W50" s="225"/>
      <c r="X50" s="225"/>
      <c r="Y50" s="225"/>
    </row>
    <row r="51" spans="1:25" ht="26.5" hidden="1" customHeight="1" x14ac:dyDescent="0.25">
      <c r="A51" s="220" t="s">
        <v>323</v>
      </c>
      <c r="B51" s="221" t="s">
        <v>372</v>
      </c>
      <c r="C51" s="221" t="s">
        <v>244</v>
      </c>
      <c r="D51" s="221" t="s">
        <v>249</v>
      </c>
      <c r="E51" s="221" t="s">
        <v>328</v>
      </c>
      <c r="F51" s="221" t="s">
        <v>346</v>
      </c>
      <c r="G51" s="221" t="s">
        <v>270</v>
      </c>
      <c r="H51" s="221" t="s">
        <v>242</v>
      </c>
      <c r="I51" s="221" t="s">
        <v>338</v>
      </c>
      <c r="J51" s="228" t="s">
        <v>347</v>
      </c>
      <c r="K51" s="161"/>
      <c r="L51" s="161"/>
      <c r="M51" s="161"/>
      <c r="N51" s="223"/>
      <c r="O51" s="223"/>
      <c r="P51" s="223"/>
      <c r="Q51" s="223"/>
      <c r="R51" s="223"/>
      <c r="S51" s="223"/>
      <c r="T51" s="223"/>
      <c r="U51" s="223"/>
      <c r="V51" s="224"/>
      <c r="W51" s="225"/>
      <c r="X51" s="225"/>
      <c r="Y51" s="225"/>
    </row>
    <row r="52" spans="1:25" ht="27.1" customHeight="1" x14ac:dyDescent="0.3">
      <c r="A52" s="220" t="s">
        <v>304</v>
      </c>
      <c r="B52" s="221" t="s">
        <v>240</v>
      </c>
      <c r="C52" s="221" t="s">
        <v>244</v>
      </c>
      <c r="D52" s="221" t="s">
        <v>249</v>
      </c>
      <c r="E52" s="221" t="s">
        <v>337</v>
      </c>
      <c r="F52" s="221" t="s">
        <v>240</v>
      </c>
      <c r="G52" s="221" t="s">
        <v>241</v>
      </c>
      <c r="H52" s="221" t="s">
        <v>242</v>
      </c>
      <c r="I52" s="221" t="s">
        <v>338</v>
      </c>
      <c r="J52" s="222" t="s">
        <v>349</v>
      </c>
      <c r="K52" s="160">
        <f>SUM(K53,K55)</f>
        <v>187.22</v>
      </c>
      <c r="L52" s="160">
        <f>SUM(L53,L55)</f>
        <v>209.03</v>
      </c>
      <c r="M52" s="160">
        <f>SUM(M53,M55)</f>
        <v>216.85999999999999</v>
      </c>
      <c r="N52" s="223"/>
      <c r="O52" s="223"/>
      <c r="P52" s="223"/>
      <c r="Q52" s="223"/>
      <c r="R52" s="223"/>
      <c r="S52" s="223"/>
      <c r="T52" s="223"/>
      <c r="U52" s="223"/>
      <c r="V52" s="224"/>
      <c r="W52" s="225"/>
      <c r="X52" s="225"/>
      <c r="Y52" s="225"/>
    </row>
    <row r="53" spans="1:25" ht="27.1" customHeight="1" x14ac:dyDescent="0.3">
      <c r="A53" s="220" t="s">
        <v>307</v>
      </c>
      <c r="B53" s="221" t="s">
        <v>372</v>
      </c>
      <c r="C53" s="221" t="s">
        <v>244</v>
      </c>
      <c r="D53" s="221" t="s">
        <v>249</v>
      </c>
      <c r="E53" s="221" t="s">
        <v>337</v>
      </c>
      <c r="F53" s="221" t="s">
        <v>350</v>
      </c>
      <c r="G53" s="221" t="s">
        <v>241</v>
      </c>
      <c r="H53" s="221" t="s">
        <v>242</v>
      </c>
      <c r="I53" s="221" t="s">
        <v>338</v>
      </c>
      <c r="J53" s="228" t="s">
        <v>351</v>
      </c>
      <c r="K53" s="161">
        <f>SUM(K54)</f>
        <v>0.1</v>
      </c>
      <c r="L53" s="161">
        <f>SUM(L54)</f>
        <v>0.1</v>
      </c>
      <c r="M53" s="161">
        <f>SUM(M54)</f>
        <v>0.1</v>
      </c>
      <c r="N53" s="223"/>
      <c r="O53" s="223"/>
      <c r="P53" s="223"/>
      <c r="Q53" s="223"/>
      <c r="R53" s="223"/>
      <c r="S53" s="223"/>
      <c r="T53" s="223"/>
      <c r="U53" s="223"/>
      <c r="V53" s="224"/>
      <c r="W53" s="225"/>
      <c r="X53" s="225"/>
      <c r="Y53" s="225"/>
    </row>
    <row r="54" spans="1:25" ht="27.1" customHeight="1" x14ac:dyDescent="0.3">
      <c r="A54" s="220" t="s">
        <v>314</v>
      </c>
      <c r="B54" s="221" t="s">
        <v>372</v>
      </c>
      <c r="C54" s="221" t="s">
        <v>244</v>
      </c>
      <c r="D54" s="221" t="s">
        <v>249</v>
      </c>
      <c r="E54" s="221" t="s">
        <v>337</v>
      </c>
      <c r="F54" s="221" t="s">
        <v>350</v>
      </c>
      <c r="G54" s="221" t="s">
        <v>270</v>
      </c>
      <c r="H54" s="221" t="s">
        <v>242</v>
      </c>
      <c r="I54" s="221" t="s">
        <v>338</v>
      </c>
      <c r="J54" s="228" t="s">
        <v>353</v>
      </c>
      <c r="K54" s="164">
        <v>0.1</v>
      </c>
      <c r="L54" s="164">
        <v>0.1</v>
      </c>
      <c r="M54" s="164">
        <v>0.1</v>
      </c>
      <c r="N54" s="223"/>
      <c r="O54" s="223"/>
      <c r="P54" s="223"/>
      <c r="Q54" s="223"/>
      <c r="R54" s="223"/>
      <c r="S54" s="223"/>
      <c r="T54" s="223"/>
      <c r="U54" s="223"/>
      <c r="V54" s="224"/>
      <c r="W54" s="225"/>
      <c r="X54" s="225"/>
      <c r="Y54" s="225"/>
    </row>
    <row r="55" spans="1:25" ht="28.55" customHeight="1" x14ac:dyDescent="0.3">
      <c r="A55" s="220" t="s">
        <v>316</v>
      </c>
      <c r="B55" s="221" t="s">
        <v>372</v>
      </c>
      <c r="C55" s="221" t="s">
        <v>244</v>
      </c>
      <c r="D55" s="221" t="s">
        <v>249</v>
      </c>
      <c r="E55" s="221" t="s">
        <v>344</v>
      </c>
      <c r="F55" s="221" t="s">
        <v>354</v>
      </c>
      <c r="G55" s="221" t="s">
        <v>241</v>
      </c>
      <c r="H55" s="221" t="s">
        <v>242</v>
      </c>
      <c r="I55" s="221" t="s">
        <v>338</v>
      </c>
      <c r="J55" s="228" t="s">
        <v>355</v>
      </c>
      <c r="K55" s="161">
        <f>SUM(K56)</f>
        <v>187.12</v>
      </c>
      <c r="L55" s="161">
        <f>SUM(L56)</f>
        <v>208.93</v>
      </c>
      <c r="M55" s="161">
        <f>SUM(M56)</f>
        <v>216.76</v>
      </c>
      <c r="N55" s="223"/>
      <c r="O55" s="223"/>
      <c r="P55" s="223"/>
      <c r="Q55" s="223"/>
      <c r="R55" s="223"/>
      <c r="S55" s="223"/>
      <c r="T55" s="223"/>
      <c r="U55" s="223"/>
      <c r="V55" s="224"/>
      <c r="W55" s="225"/>
      <c r="X55" s="225"/>
      <c r="Y55" s="225"/>
    </row>
    <row r="56" spans="1:25" ht="41.2" customHeight="1" x14ac:dyDescent="0.3">
      <c r="A56" s="220" t="s">
        <v>323</v>
      </c>
      <c r="B56" s="221" t="s">
        <v>372</v>
      </c>
      <c r="C56" s="221" t="s">
        <v>244</v>
      </c>
      <c r="D56" s="221" t="s">
        <v>249</v>
      </c>
      <c r="E56" s="221" t="s">
        <v>344</v>
      </c>
      <c r="F56" s="221" t="s">
        <v>354</v>
      </c>
      <c r="G56" s="221" t="s">
        <v>270</v>
      </c>
      <c r="H56" s="221" t="s">
        <v>242</v>
      </c>
      <c r="I56" s="221" t="s">
        <v>338</v>
      </c>
      <c r="J56" s="228" t="s">
        <v>356</v>
      </c>
      <c r="K56" s="164">
        <v>187.12</v>
      </c>
      <c r="L56" s="164">
        <v>208.93</v>
      </c>
      <c r="M56" s="164">
        <v>216.76</v>
      </c>
      <c r="N56" s="223"/>
      <c r="O56" s="223"/>
      <c r="P56" s="223"/>
      <c r="Q56" s="223"/>
      <c r="R56" s="223"/>
      <c r="S56" s="223"/>
      <c r="T56" s="223"/>
      <c r="U56" s="223"/>
      <c r="V56" s="224"/>
      <c r="W56" s="225"/>
      <c r="X56" s="225"/>
      <c r="Y56" s="225"/>
    </row>
    <row r="57" spans="1:25" ht="15" customHeight="1" x14ac:dyDescent="0.3">
      <c r="A57" s="220" t="s">
        <v>325</v>
      </c>
      <c r="B57" s="221" t="s">
        <v>240</v>
      </c>
      <c r="C57" s="221" t="s">
        <v>244</v>
      </c>
      <c r="D57" s="221" t="s">
        <v>249</v>
      </c>
      <c r="E57" s="221" t="s">
        <v>352</v>
      </c>
      <c r="F57" s="221" t="s">
        <v>240</v>
      </c>
      <c r="G57" s="221" t="s">
        <v>241</v>
      </c>
      <c r="H57" s="221" t="s">
        <v>242</v>
      </c>
      <c r="I57" s="221" t="s">
        <v>338</v>
      </c>
      <c r="J57" s="222" t="s">
        <v>25</v>
      </c>
      <c r="K57" s="160">
        <f>SUM(K58)</f>
        <v>671.9</v>
      </c>
      <c r="L57" s="160">
        <f>SUM(L58)</f>
        <v>0</v>
      </c>
      <c r="M57" s="160">
        <f>SUM(M58)</f>
        <v>0</v>
      </c>
      <c r="N57" s="223"/>
      <c r="O57" s="223"/>
      <c r="P57" s="223"/>
      <c r="Q57" s="223"/>
      <c r="R57" s="223"/>
      <c r="S57" s="223"/>
      <c r="T57" s="223"/>
      <c r="U57" s="223"/>
      <c r="V57" s="224"/>
      <c r="W57" s="225"/>
      <c r="X57" s="225"/>
      <c r="Y57" s="225"/>
    </row>
    <row r="58" spans="1:25" ht="33.450000000000003" customHeight="1" x14ac:dyDescent="0.3">
      <c r="A58" s="220" t="s">
        <v>328</v>
      </c>
      <c r="B58" s="221" t="s">
        <v>372</v>
      </c>
      <c r="C58" s="221" t="s">
        <v>244</v>
      </c>
      <c r="D58" s="221" t="s">
        <v>249</v>
      </c>
      <c r="E58" s="221" t="s">
        <v>331</v>
      </c>
      <c r="F58" s="221" t="s">
        <v>348</v>
      </c>
      <c r="G58" s="221" t="s">
        <v>270</v>
      </c>
      <c r="H58" s="221" t="s">
        <v>242</v>
      </c>
      <c r="I58" s="221" t="s">
        <v>338</v>
      </c>
      <c r="J58" s="228" t="s">
        <v>357</v>
      </c>
      <c r="K58" s="161">
        <f>17+654.9</f>
        <v>671.9</v>
      </c>
      <c r="L58" s="161">
        <v>0</v>
      </c>
      <c r="M58" s="161">
        <v>0</v>
      </c>
      <c r="N58" s="223"/>
      <c r="O58" s="223"/>
      <c r="P58" s="223"/>
      <c r="Q58" s="223"/>
      <c r="R58" s="223"/>
      <c r="S58" s="223"/>
      <c r="T58" s="223"/>
      <c r="U58" s="223"/>
      <c r="V58" s="224"/>
      <c r="W58" s="225"/>
      <c r="X58" s="225"/>
      <c r="Y58" s="225"/>
    </row>
    <row r="59" spans="1:25" ht="18.600000000000001" hidden="1" customHeight="1" x14ac:dyDescent="0.25">
      <c r="A59" s="220" t="s">
        <v>358</v>
      </c>
      <c r="B59" s="221" t="s">
        <v>309</v>
      </c>
      <c r="C59" s="221" t="s">
        <v>244</v>
      </c>
      <c r="D59" s="221" t="s">
        <v>359</v>
      </c>
      <c r="E59" s="221" t="s">
        <v>271</v>
      </c>
      <c r="F59" s="221" t="s">
        <v>240</v>
      </c>
      <c r="G59" s="221" t="s">
        <v>270</v>
      </c>
      <c r="H59" s="221" t="s">
        <v>242</v>
      </c>
      <c r="I59" s="221" t="s">
        <v>240</v>
      </c>
      <c r="J59" s="222" t="s">
        <v>360</v>
      </c>
      <c r="K59" s="160">
        <f>SUM(K60)</f>
        <v>0</v>
      </c>
      <c r="L59" s="160">
        <f>SUM(L60)</f>
        <v>0</v>
      </c>
      <c r="M59" s="160">
        <f>SUM(M60)</f>
        <v>0</v>
      </c>
      <c r="N59" s="223"/>
      <c r="O59" s="223"/>
      <c r="P59" s="223"/>
      <c r="Q59" s="223"/>
      <c r="R59" s="223"/>
      <c r="S59" s="223"/>
      <c r="T59" s="223"/>
      <c r="U59" s="223"/>
      <c r="V59" s="224"/>
      <c r="W59" s="225"/>
      <c r="X59" s="225"/>
      <c r="Y59" s="225"/>
    </row>
    <row r="60" spans="1:25" ht="27.8" hidden="1" customHeight="1" x14ac:dyDescent="0.25">
      <c r="A60" s="220" t="s">
        <v>361</v>
      </c>
      <c r="B60" s="221" t="s">
        <v>309</v>
      </c>
      <c r="C60" s="221" t="s">
        <v>244</v>
      </c>
      <c r="D60" s="221" t="s">
        <v>359</v>
      </c>
      <c r="E60" s="221" t="s">
        <v>271</v>
      </c>
      <c r="F60" s="221" t="s">
        <v>282</v>
      </c>
      <c r="G60" s="221" t="s">
        <v>270</v>
      </c>
      <c r="H60" s="221" t="s">
        <v>242</v>
      </c>
      <c r="I60" s="221" t="s">
        <v>338</v>
      </c>
      <c r="J60" s="228" t="s">
        <v>362</v>
      </c>
      <c r="K60" s="161"/>
      <c r="L60" s="161"/>
      <c r="M60" s="161"/>
      <c r="N60" s="223"/>
      <c r="O60" s="223"/>
      <c r="P60" s="223"/>
      <c r="Q60" s="223"/>
      <c r="R60" s="223"/>
      <c r="S60" s="223"/>
      <c r="T60" s="223"/>
      <c r="U60" s="223"/>
      <c r="V60" s="224"/>
      <c r="W60" s="225"/>
      <c r="X60" s="225"/>
      <c r="Y60" s="225"/>
    </row>
    <row r="61" spans="1:25" ht="15" customHeight="1" x14ac:dyDescent="0.3">
      <c r="A61" s="294" t="s">
        <v>363</v>
      </c>
      <c r="B61" s="295"/>
      <c r="C61" s="295"/>
      <c r="D61" s="295"/>
      <c r="E61" s="295"/>
      <c r="F61" s="295"/>
      <c r="G61" s="295"/>
      <c r="H61" s="295"/>
      <c r="I61" s="295"/>
      <c r="J61" s="296"/>
      <c r="K61" s="160">
        <f>SUM(K10,K45)</f>
        <v>16927.32</v>
      </c>
      <c r="L61" s="160">
        <f>SUM(L10,L45)</f>
        <v>16293.830000000002</v>
      </c>
      <c r="M61" s="160">
        <f>SUM(M10,M45)</f>
        <v>17607.759999999998</v>
      </c>
      <c r="N61" s="223"/>
      <c r="O61" s="223"/>
      <c r="P61" s="223"/>
      <c r="Q61" s="223"/>
      <c r="R61" s="223"/>
      <c r="S61" s="223"/>
      <c r="T61" s="223"/>
      <c r="U61" s="223"/>
      <c r="V61" s="224"/>
      <c r="W61" s="225"/>
      <c r="X61" s="225"/>
      <c r="Y61" s="225"/>
    </row>
  </sheetData>
  <mergeCells count="9">
    <mergeCell ref="A61:J61"/>
    <mergeCell ref="K2:M2"/>
    <mergeCell ref="A4:M4"/>
    <mergeCell ref="A7:A8"/>
    <mergeCell ref="B7:I7"/>
    <mergeCell ref="J7:J8"/>
    <mergeCell ref="K7:K8"/>
    <mergeCell ref="L7:L8"/>
    <mergeCell ref="M7:M8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A5" sqref="A5"/>
    </sheetView>
  </sheetViews>
  <sheetFormatPr defaultRowHeight="12.7" x14ac:dyDescent="0.25"/>
  <cols>
    <col min="1" max="1" width="5.3984375" style="79" customWidth="1"/>
    <col min="2" max="2" width="20.09765625" style="79" customWidth="1"/>
    <col min="3" max="3" width="10.69921875" style="79" customWidth="1"/>
    <col min="4" max="4" width="12.59765625" style="79" customWidth="1"/>
    <col min="5" max="5" width="15.3984375" style="79" customWidth="1"/>
    <col min="6" max="6" width="14.3984375" style="79" customWidth="1"/>
    <col min="7" max="7" width="15.3984375" style="79" customWidth="1"/>
    <col min="8" max="8" width="18.59765625" style="79" customWidth="1"/>
    <col min="9" max="9" width="3.69921875" style="79" customWidth="1"/>
    <col min="10" max="258" width="9.09765625" style="79"/>
    <col min="259" max="259" width="3.09765625" style="79" customWidth="1"/>
    <col min="260" max="260" width="38.69921875" style="79" customWidth="1"/>
    <col min="261" max="261" width="18.296875" style="79" customWidth="1"/>
    <col min="262" max="262" width="20" style="79" customWidth="1"/>
    <col min="263" max="514" width="9.09765625" style="79"/>
    <col min="515" max="515" width="3.09765625" style="79" customWidth="1"/>
    <col min="516" max="516" width="38.69921875" style="79" customWidth="1"/>
    <col min="517" max="517" width="18.296875" style="79" customWidth="1"/>
    <col min="518" max="518" width="20" style="79" customWidth="1"/>
    <col min="519" max="770" width="9.09765625" style="79"/>
    <col min="771" max="771" width="3.09765625" style="79" customWidth="1"/>
    <col min="772" max="772" width="38.69921875" style="79" customWidth="1"/>
    <col min="773" max="773" width="18.296875" style="79" customWidth="1"/>
    <col min="774" max="774" width="20" style="79" customWidth="1"/>
    <col min="775" max="1026" width="9.09765625" style="79"/>
    <col min="1027" max="1027" width="3.09765625" style="79" customWidth="1"/>
    <col min="1028" max="1028" width="38.69921875" style="79" customWidth="1"/>
    <col min="1029" max="1029" width="18.296875" style="79" customWidth="1"/>
    <col min="1030" max="1030" width="20" style="79" customWidth="1"/>
    <col min="1031" max="1282" width="9.09765625" style="79"/>
    <col min="1283" max="1283" width="3.09765625" style="79" customWidth="1"/>
    <col min="1284" max="1284" width="38.69921875" style="79" customWidth="1"/>
    <col min="1285" max="1285" width="18.296875" style="79" customWidth="1"/>
    <col min="1286" max="1286" width="20" style="79" customWidth="1"/>
    <col min="1287" max="1538" width="9.09765625" style="79"/>
    <col min="1539" max="1539" width="3.09765625" style="79" customWidth="1"/>
    <col min="1540" max="1540" width="38.69921875" style="79" customWidth="1"/>
    <col min="1541" max="1541" width="18.296875" style="79" customWidth="1"/>
    <col min="1542" max="1542" width="20" style="79" customWidth="1"/>
    <col min="1543" max="1794" width="9.09765625" style="79"/>
    <col min="1795" max="1795" width="3.09765625" style="79" customWidth="1"/>
    <col min="1796" max="1796" width="38.69921875" style="79" customWidth="1"/>
    <col min="1797" max="1797" width="18.296875" style="79" customWidth="1"/>
    <col min="1798" max="1798" width="20" style="79" customWidth="1"/>
    <col min="1799" max="2050" width="9.09765625" style="79"/>
    <col min="2051" max="2051" width="3.09765625" style="79" customWidth="1"/>
    <col min="2052" max="2052" width="38.69921875" style="79" customWidth="1"/>
    <col min="2053" max="2053" width="18.296875" style="79" customWidth="1"/>
    <col min="2054" max="2054" width="20" style="79" customWidth="1"/>
    <col min="2055" max="2306" width="9.09765625" style="79"/>
    <col min="2307" max="2307" width="3.09765625" style="79" customWidth="1"/>
    <col min="2308" max="2308" width="38.69921875" style="79" customWidth="1"/>
    <col min="2309" max="2309" width="18.296875" style="79" customWidth="1"/>
    <col min="2310" max="2310" width="20" style="79" customWidth="1"/>
    <col min="2311" max="2562" width="9.09765625" style="79"/>
    <col min="2563" max="2563" width="3.09765625" style="79" customWidth="1"/>
    <col min="2564" max="2564" width="38.69921875" style="79" customWidth="1"/>
    <col min="2565" max="2565" width="18.296875" style="79" customWidth="1"/>
    <col min="2566" max="2566" width="20" style="79" customWidth="1"/>
    <col min="2567" max="2818" width="9.09765625" style="79"/>
    <col min="2819" max="2819" width="3.09765625" style="79" customWidth="1"/>
    <col min="2820" max="2820" width="38.69921875" style="79" customWidth="1"/>
    <col min="2821" max="2821" width="18.296875" style="79" customWidth="1"/>
    <col min="2822" max="2822" width="20" style="79" customWidth="1"/>
    <col min="2823" max="3074" width="9.09765625" style="79"/>
    <col min="3075" max="3075" width="3.09765625" style="79" customWidth="1"/>
    <col min="3076" max="3076" width="38.69921875" style="79" customWidth="1"/>
    <col min="3077" max="3077" width="18.296875" style="79" customWidth="1"/>
    <col min="3078" max="3078" width="20" style="79" customWidth="1"/>
    <col min="3079" max="3330" width="9.09765625" style="79"/>
    <col min="3331" max="3331" width="3.09765625" style="79" customWidth="1"/>
    <col min="3332" max="3332" width="38.69921875" style="79" customWidth="1"/>
    <col min="3333" max="3333" width="18.296875" style="79" customWidth="1"/>
    <col min="3334" max="3334" width="20" style="79" customWidth="1"/>
    <col min="3335" max="3586" width="9.09765625" style="79"/>
    <col min="3587" max="3587" width="3.09765625" style="79" customWidth="1"/>
    <col min="3588" max="3588" width="38.69921875" style="79" customWidth="1"/>
    <col min="3589" max="3589" width="18.296875" style="79" customWidth="1"/>
    <col min="3590" max="3590" width="20" style="79" customWidth="1"/>
    <col min="3591" max="3842" width="9.09765625" style="79"/>
    <col min="3843" max="3843" width="3.09765625" style="79" customWidth="1"/>
    <col min="3844" max="3844" width="38.69921875" style="79" customWidth="1"/>
    <col min="3845" max="3845" width="18.296875" style="79" customWidth="1"/>
    <col min="3846" max="3846" width="20" style="79" customWidth="1"/>
    <col min="3847" max="4098" width="9.09765625" style="79"/>
    <col min="4099" max="4099" width="3.09765625" style="79" customWidth="1"/>
    <col min="4100" max="4100" width="38.69921875" style="79" customWidth="1"/>
    <col min="4101" max="4101" width="18.296875" style="79" customWidth="1"/>
    <col min="4102" max="4102" width="20" style="79" customWidth="1"/>
    <col min="4103" max="4354" width="9.09765625" style="79"/>
    <col min="4355" max="4355" width="3.09765625" style="79" customWidth="1"/>
    <col min="4356" max="4356" width="38.69921875" style="79" customWidth="1"/>
    <col min="4357" max="4357" width="18.296875" style="79" customWidth="1"/>
    <col min="4358" max="4358" width="20" style="79" customWidth="1"/>
    <col min="4359" max="4610" width="9.09765625" style="79"/>
    <col min="4611" max="4611" width="3.09765625" style="79" customWidth="1"/>
    <col min="4612" max="4612" width="38.69921875" style="79" customWidth="1"/>
    <col min="4613" max="4613" width="18.296875" style="79" customWidth="1"/>
    <col min="4614" max="4614" width="20" style="79" customWidth="1"/>
    <col min="4615" max="4866" width="9.09765625" style="79"/>
    <col min="4867" max="4867" width="3.09765625" style="79" customWidth="1"/>
    <col min="4868" max="4868" width="38.69921875" style="79" customWidth="1"/>
    <col min="4869" max="4869" width="18.296875" style="79" customWidth="1"/>
    <col min="4870" max="4870" width="20" style="79" customWidth="1"/>
    <col min="4871" max="5122" width="9.09765625" style="79"/>
    <col min="5123" max="5123" width="3.09765625" style="79" customWidth="1"/>
    <col min="5124" max="5124" width="38.69921875" style="79" customWidth="1"/>
    <col min="5125" max="5125" width="18.296875" style="79" customWidth="1"/>
    <col min="5126" max="5126" width="20" style="79" customWidth="1"/>
    <col min="5127" max="5378" width="9.09765625" style="79"/>
    <col min="5379" max="5379" width="3.09765625" style="79" customWidth="1"/>
    <col min="5380" max="5380" width="38.69921875" style="79" customWidth="1"/>
    <col min="5381" max="5381" width="18.296875" style="79" customWidth="1"/>
    <col min="5382" max="5382" width="20" style="79" customWidth="1"/>
    <col min="5383" max="5634" width="9.09765625" style="79"/>
    <col min="5635" max="5635" width="3.09765625" style="79" customWidth="1"/>
    <col min="5636" max="5636" width="38.69921875" style="79" customWidth="1"/>
    <col min="5637" max="5637" width="18.296875" style="79" customWidth="1"/>
    <col min="5638" max="5638" width="20" style="79" customWidth="1"/>
    <col min="5639" max="5890" width="9.09765625" style="79"/>
    <col min="5891" max="5891" width="3.09765625" style="79" customWidth="1"/>
    <col min="5892" max="5892" width="38.69921875" style="79" customWidth="1"/>
    <col min="5893" max="5893" width="18.296875" style="79" customWidth="1"/>
    <col min="5894" max="5894" width="20" style="79" customWidth="1"/>
    <col min="5895" max="6146" width="9.09765625" style="79"/>
    <col min="6147" max="6147" width="3.09765625" style="79" customWidth="1"/>
    <col min="6148" max="6148" width="38.69921875" style="79" customWidth="1"/>
    <col min="6149" max="6149" width="18.296875" style="79" customWidth="1"/>
    <col min="6150" max="6150" width="20" style="79" customWidth="1"/>
    <col min="6151" max="6402" width="9.09765625" style="79"/>
    <col min="6403" max="6403" width="3.09765625" style="79" customWidth="1"/>
    <col min="6404" max="6404" width="38.69921875" style="79" customWidth="1"/>
    <col min="6405" max="6405" width="18.296875" style="79" customWidth="1"/>
    <col min="6406" max="6406" width="20" style="79" customWidth="1"/>
    <col min="6407" max="6658" width="9.09765625" style="79"/>
    <col min="6659" max="6659" width="3.09765625" style="79" customWidth="1"/>
    <col min="6660" max="6660" width="38.69921875" style="79" customWidth="1"/>
    <col min="6661" max="6661" width="18.296875" style="79" customWidth="1"/>
    <col min="6662" max="6662" width="20" style="79" customWidth="1"/>
    <col min="6663" max="6914" width="9.09765625" style="79"/>
    <col min="6915" max="6915" width="3.09765625" style="79" customWidth="1"/>
    <col min="6916" max="6916" width="38.69921875" style="79" customWidth="1"/>
    <col min="6917" max="6917" width="18.296875" style="79" customWidth="1"/>
    <col min="6918" max="6918" width="20" style="79" customWidth="1"/>
    <col min="6919" max="7170" width="9.09765625" style="79"/>
    <col min="7171" max="7171" width="3.09765625" style="79" customWidth="1"/>
    <col min="7172" max="7172" width="38.69921875" style="79" customWidth="1"/>
    <col min="7173" max="7173" width="18.296875" style="79" customWidth="1"/>
    <col min="7174" max="7174" width="20" style="79" customWidth="1"/>
    <col min="7175" max="7426" width="9.09765625" style="79"/>
    <col min="7427" max="7427" width="3.09765625" style="79" customWidth="1"/>
    <col min="7428" max="7428" width="38.69921875" style="79" customWidth="1"/>
    <col min="7429" max="7429" width="18.296875" style="79" customWidth="1"/>
    <col min="7430" max="7430" width="20" style="79" customWidth="1"/>
    <col min="7431" max="7682" width="9.09765625" style="79"/>
    <col min="7683" max="7683" width="3.09765625" style="79" customWidth="1"/>
    <col min="7684" max="7684" width="38.69921875" style="79" customWidth="1"/>
    <col min="7685" max="7685" width="18.296875" style="79" customWidth="1"/>
    <col min="7686" max="7686" width="20" style="79" customWidth="1"/>
    <col min="7687" max="7938" width="9.09765625" style="79"/>
    <col min="7939" max="7939" width="3.09765625" style="79" customWidth="1"/>
    <col min="7940" max="7940" width="38.69921875" style="79" customWidth="1"/>
    <col min="7941" max="7941" width="18.296875" style="79" customWidth="1"/>
    <col min="7942" max="7942" width="20" style="79" customWidth="1"/>
    <col min="7943" max="8194" width="9.09765625" style="79"/>
    <col min="8195" max="8195" width="3.09765625" style="79" customWidth="1"/>
    <col min="8196" max="8196" width="38.69921875" style="79" customWidth="1"/>
    <col min="8197" max="8197" width="18.296875" style="79" customWidth="1"/>
    <col min="8198" max="8198" width="20" style="79" customWidth="1"/>
    <col min="8199" max="8450" width="9.09765625" style="79"/>
    <col min="8451" max="8451" width="3.09765625" style="79" customWidth="1"/>
    <col min="8452" max="8452" width="38.69921875" style="79" customWidth="1"/>
    <col min="8453" max="8453" width="18.296875" style="79" customWidth="1"/>
    <col min="8454" max="8454" width="20" style="79" customWidth="1"/>
    <col min="8455" max="8706" width="9.09765625" style="79"/>
    <col min="8707" max="8707" width="3.09765625" style="79" customWidth="1"/>
    <col min="8708" max="8708" width="38.69921875" style="79" customWidth="1"/>
    <col min="8709" max="8709" width="18.296875" style="79" customWidth="1"/>
    <col min="8710" max="8710" width="20" style="79" customWidth="1"/>
    <col min="8711" max="8962" width="9.09765625" style="79"/>
    <col min="8963" max="8963" width="3.09765625" style="79" customWidth="1"/>
    <col min="8964" max="8964" width="38.69921875" style="79" customWidth="1"/>
    <col min="8965" max="8965" width="18.296875" style="79" customWidth="1"/>
    <col min="8966" max="8966" width="20" style="79" customWidth="1"/>
    <col min="8967" max="9218" width="9.09765625" style="79"/>
    <col min="9219" max="9219" width="3.09765625" style="79" customWidth="1"/>
    <col min="9220" max="9220" width="38.69921875" style="79" customWidth="1"/>
    <col min="9221" max="9221" width="18.296875" style="79" customWidth="1"/>
    <col min="9222" max="9222" width="20" style="79" customWidth="1"/>
    <col min="9223" max="9474" width="9.09765625" style="79"/>
    <col min="9475" max="9475" width="3.09765625" style="79" customWidth="1"/>
    <col min="9476" max="9476" width="38.69921875" style="79" customWidth="1"/>
    <col min="9477" max="9477" width="18.296875" style="79" customWidth="1"/>
    <col min="9478" max="9478" width="20" style="79" customWidth="1"/>
    <col min="9479" max="9730" width="9.09765625" style="79"/>
    <col min="9731" max="9731" width="3.09765625" style="79" customWidth="1"/>
    <col min="9732" max="9732" width="38.69921875" style="79" customWidth="1"/>
    <col min="9733" max="9733" width="18.296875" style="79" customWidth="1"/>
    <col min="9734" max="9734" width="20" style="79" customWidth="1"/>
    <col min="9735" max="9986" width="9.09765625" style="79"/>
    <col min="9987" max="9987" width="3.09765625" style="79" customWidth="1"/>
    <col min="9988" max="9988" width="38.69921875" style="79" customWidth="1"/>
    <col min="9989" max="9989" width="18.296875" style="79" customWidth="1"/>
    <col min="9990" max="9990" width="20" style="79" customWidth="1"/>
    <col min="9991" max="10242" width="9.09765625" style="79"/>
    <col min="10243" max="10243" width="3.09765625" style="79" customWidth="1"/>
    <col min="10244" max="10244" width="38.69921875" style="79" customWidth="1"/>
    <col min="10245" max="10245" width="18.296875" style="79" customWidth="1"/>
    <col min="10246" max="10246" width="20" style="79" customWidth="1"/>
    <col min="10247" max="10498" width="9.09765625" style="79"/>
    <col min="10499" max="10499" width="3.09765625" style="79" customWidth="1"/>
    <col min="10500" max="10500" width="38.69921875" style="79" customWidth="1"/>
    <col min="10501" max="10501" width="18.296875" style="79" customWidth="1"/>
    <col min="10502" max="10502" width="20" style="79" customWidth="1"/>
    <col min="10503" max="10754" width="9.09765625" style="79"/>
    <col min="10755" max="10755" width="3.09765625" style="79" customWidth="1"/>
    <col min="10756" max="10756" width="38.69921875" style="79" customWidth="1"/>
    <col min="10757" max="10757" width="18.296875" style="79" customWidth="1"/>
    <col min="10758" max="10758" width="20" style="79" customWidth="1"/>
    <col min="10759" max="11010" width="9.09765625" style="79"/>
    <col min="11011" max="11011" width="3.09765625" style="79" customWidth="1"/>
    <col min="11012" max="11012" width="38.69921875" style="79" customWidth="1"/>
    <col min="11013" max="11013" width="18.296875" style="79" customWidth="1"/>
    <col min="11014" max="11014" width="20" style="79" customWidth="1"/>
    <col min="11015" max="11266" width="9.09765625" style="79"/>
    <col min="11267" max="11267" width="3.09765625" style="79" customWidth="1"/>
    <col min="11268" max="11268" width="38.69921875" style="79" customWidth="1"/>
    <col min="11269" max="11269" width="18.296875" style="79" customWidth="1"/>
    <col min="11270" max="11270" width="20" style="79" customWidth="1"/>
    <col min="11271" max="11522" width="9.09765625" style="79"/>
    <col min="11523" max="11523" width="3.09765625" style="79" customWidth="1"/>
    <col min="11524" max="11524" width="38.69921875" style="79" customWidth="1"/>
    <col min="11525" max="11525" width="18.296875" style="79" customWidth="1"/>
    <col min="11526" max="11526" width="20" style="79" customWidth="1"/>
    <col min="11527" max="11778" width="9.09765625" style="79"/>
    <col min="11779" max="11779" width="3.09765625" style="79" customWidth="1"/>
    <col min="11780" max="11780" width="38.69921875" style="79" customWidth="1"/>
    <col min="11781" max="11781" width="18.296875" style="79" customWidth="1"/>
    <col min="11782" max="11782" width="20" style="79" customWidth="1"/>
    <col min="11783" max="12034" width="9.09765625" style="79"/>
    <col min="12035" max="12035" width="3.09765625" style="79" customWidth="1"/>
    <col min="12036" max="12036" width="38.69921875" style="79" customWidth="1"/>
    <col min="12037" max="12037" width="18.296875" style="79" customWidth="1"/>
    <col min="12038" max="12038" width="20" style="79" customWidth="1"/>
    <col min="12039" max="12290" width="9.09765625" style="79"/>
    <col min="12291" max="12291" width="3.09765625" style="79" customWidth="1"/>
    <col min="12292" max="12292" width="38.69921875" style="79" customWidth="1"/>
    <col min="12293" max="12293" width="18.296875" style="79" customWidth="1"/>
    <col min="12294" max="12294" width="20" style="79" customWidth="1"/>
    <col min="12295" max="12546" width="9.09765625" style="79"/>
    <col min="12547" max="12547" width="3.09765625" style="79" customWidth="1"/>
    <col min="12548" max="12548" width="38.69921875" style="79" customWidth="1"/>
    <col min="12549" max="12549" width="18.296875" style="79" customWidth="1"/>
    <col min="12550" max="12550" width="20" style="79" customWidth="1"/>
    <col min="12551" max="12802" width="9.09765625" style="79"/>
    <col min="12803" max="12803" width="3.09765625" style="79" customWidth="1"/>
    <col min="12804" max="12804" width="38.69921875" style="79" customWidth="1"/>
    <col min="12805" max="12805" width="18.296875" style="79" customWidth="1"/>
    <col min="12806" max="12806" width="20" style="79" customWidth="1"/>
    <col min="12807" max="13058" width="9.09765625" style="79"/>
    <col min="13059" max="13059" width="3.09765625" style="79" customWidth="1"/>
    <col min="13060" max="13060" width="38.69921875" style="79" customWidth="1"/>
    <col min="13061" max="13061" width="18.296875" style="79" customWidth="1"/>
    <col min="13062" max="13062" width="20" style="79" customWidth="1"/>
    <col min="13063" max="13314" width="9.09765625" style="79"/>
    <col min="13315" max="13315" width="3.09765625" style="79" customWidth="1"/>
    <col min="13316" max="13316" width="38.69921875" style="79" customWidth="1"/>
    <col min="13317" max="13317" width="18.296875" style="79" customWidth="1"/>
    <col min="13318" max="13318" width="20" style="79" customWidth="1"/>
    <col min="13319" max="13570" width="9.09765625" style="79"/>
    <col min="13571" max="13571" width="3.09765625" style="79" customWidth="1"/>
    <col min="13572" max="13572" width="38.69921875" style="79" customWidth="1"/>
    <col min="13573" max="13573" width="18.296875" style="79" customWidth="1"/>
    <col min="13574" max="13574" width="20" style="79" customWidth="1"/>
    <col min="13575" max="13826" width="9.09765625" style="79"/>
    <col min="13827" max="13827" width="3.09765625" style="79" customWidth="1"/>
    <col min="13828" max="13828" width="38.69921875" style="79" customWidth="1"/>
    <col min="13829" max="13829" width="18.296875" style="79" customWidth="1"/>
    <col min="13830" max="13830" width="20" style="79" customWidth="1"/>
    <col min="13831" max="14082" width="9.09765625" style="79"/>
    <col min="14083" max="14083" width="3.09765625" style="79" customWidth="1"/>
    <col min="14084" max="14084" width="38.69921875" style="79" customWidth="1"/>
    <col min="14085" max="14085" width="18.296875" style="79" customWidth="1"/>
    <col min="14086" max="14086" width="20" style="79" customWidth="1"/>
    <col min="14087" max="14338" width="9.09765625" style="79"/>
    <col min="14339" max="14339" width="3.09765625" style="79" customWidth="1"/>
    <col min="14340" max="14340" width="38.69921875" style="79" customWidth="1"/>
    <col min="14341" max="14341" width="18.296875" style="79" customWidth="1"/>
    <col min="14342" max="14342" width="20" style="79" customWidth="1"/>
    <col min="14343" max="14594" width="9.09765625" style="79"/>
    <col min="14595" max="14595" width="3.09765625" style="79" customWidth="1"/>
    <col min="14596" max="14596" width="38.69921875" style="79" customWidth="1"/>
    <col min="14597" max="14597" width="18.296875" style="79" customWidth="1"/>
    <col min="14598" max="14598" width="20" style="79" customWidth="1"/>
    <col min="14599" max="14850" width="9.09765625" style="79"/>
    <col min="14851" max="14851" width="3.09765625" style="79" customWidth="1"/>
    <col min="14852" max="14852" width="38.69921875" style="79" customWidth="1"/>
    <col min="14853" max="14853" width="18.296875" style="79" customWidth="1"/>
    <col min="14854" max="14854" width="20" style="79" customWidth="1"/>
    <col min="14855" max="15106" width="9.09765625" style="79"/>
    <col min="15107" max="15107" width="3.09765625" style="79" customWidth="1"/>
    <col min="15108" max="15108" width="38.69921875" style="79" customWidth="1"/>
    <col min="15109" max="15109" width="18.296875" style="79" customWidth="1"/>
    <col min="15110" max="15110" width="20" style="79" customWidth="1"/>
    <col min="15111" max="15362" width="9.09765625" style="79"/>
    <col min="15363" max="15363" width="3.09765625" style="79" customWidth="1"/>
    <col min="15364" max="15364" width="38.69921875" style="79" customWidth="1"/>
    <col min="15365" max="15365" width="18.296875" style="79" customWidth="1"/>
    <col min="15366" max="15366" width="20" style="79" customWidth="1"/>
    <col min="15367" max="15618" width="9.09765625" style="79"/>
    <col min="15619" max="15619" width="3.09765625" style="79" customWidth="1"/>
    <col min="15620" max="15620" width="38.69921875" style="79" customWidth="1"/>
    <col min="15621" max="15621" width="18.296875" style="79" customWidth="1"/>
    <col min="15622" max="15622" width="20" style="79" customWidth="1"/>
    <col min="15623" max="15874" width="9.09765625" style="79"/>
    <col min="15875" max="15875" width="3.09765625" style="79" customWidth="1"/>
    <col min="15876" max="15876" width="38.69921875" style="79" customWidth="1"/>
    <col min="15877" max="15877" width="18.296875" style="79" customWidth="1"/>
    <col min="15878" max="15878" width="20" style="79" customWidth="1"/>
    <col min="15879" max="16130" width="9.09765625" style="79"/>
    <col min="16131" max="16131" width="3.09765625" style="79" customWidth="1"/>
    <col min="16132" max="16132" width="38.69921875" style="79" customWidth="1"/>
    <col min="16133" max="16133" width="18.296875" style="79" customWidth="1"/>
    <col min="16134" max="16134" width="20" style="79" customWidth="1"/>
    <col min="16135" max="16384" width="9.09765625" style="79"/>
  </cols>
  <sheetData>
    <row r="1" spans="1:10" ht="15" customHeight="1" x14ac:dyDescent="0.25">
      <c r="I1" s="99" t="s">
        <v>174</v>
      </c>
    </row>
    <row r="2" spans="1:10" ht="57.6" customHeight="1" x14ac:dyDescent="0.25">
      <c r="A2" s="80"/>
      <c r="B2" s="80"/>
      <c r="C2" s="80"/>
      <c r="D2" s="80"/>
      <c r="E2" s="326"/>
      <c r="F2" s="326"/>
      <c r="G2" s="345" t="s">
        <v>387</v>
      </c>
      <c r="H2" s="361"/>
      <c r="I2" s="361"/>
      <c r="J2" s="153"/>
    </row>
    <row r="3" spans="1:10" ht="14.25" customHeight="1" x14ac:dyDescent="0.2">
      <c r="A3" s="80"/>
      <c r="B3" s="80"/>
      <c r="C3" s="80"/>
      <c r="D3" s="80"/>
      <c r="E3" s="155"/>
      <c r="F3" s="155"/>
      <c r="G3" s="87"/>
      <c r="H3" s="155"/>
      <c r="I3" s="126"/>
    </row>
    <row r="4" spans="1:10" ht="39.049999999999997" customHeight="1" x14ac:dyDescent="0.25">
      <c r="A4" s="362" t="s">
        <v>396</v>
      </c>
      <c r="B4" s="362"/>
      <c r="C4" s="362"/>
      <c r="D4" s="362"/>
      <c r="E4" s="362"/>
      <c r="F4" s="362"/>
      <c r="G4" s="362"/>
      <c r="H4" s="362"/>
      <c r="I4" s="362"/>
    </row>
    <row r="5" spans="1:10" ht="26.25" customHeight="1" x14ac:dyDescent="0.2">
      <c r="A5" s="93"/>
      <c r="B5" s="93"/>
      <c r="C5" s="93"/>
      <c r="D5" s="93"/>
      <c r="E5" s="94"/>
      <c r="F5" s="94"/>
      <c r="G5" s="95"/>
      <c r="H5" s="87"/>
      <c r="I5" s="87"/>
    </row>
    <row r="6" spans="1:10" ht="36" customHeight="1" x14ac:dyDescent="0.25">
      <c r="A6" s="378" t="s">
        <v>148</v>
      </c>
      <c r="B6" s="378" t="s">
        <v>149</v>
      </c>
      <c r="C6" s="375" t="s">
        <v>150</v>
      </c>
      <c r="D6" s="376"/>
      <c r="E6" s="377"/>
      <c r="F6" s="380" t="s">
        <v>151</v>
      </c>
      <c r="G6" s="378" t="s">
        <v>152</v>
      </c>
      <c r="H6" s="371" t="s">
        <v>153</v>
      </c>
      <c r="I6" s="372"/>
    </row>
    <row r="7" spans="1:10" ht="39.049999999999997" customHeight="1" x14ac:dyDescent="0.25">
      <c r="A7" s="379"/>
      <c r="B7" s="379"/>
      <c r="C7" s="127" t="s">
        <v>183</v>
      </c>
      <c r="D7" s="127" t="s">
        <v>378</v>
      </c>
      <c r="E7" s="127" t="s">
        <v>385</v>
      </c>
      <c r="F7" s="379"/>
      <c r="G7" s="379"/>
      <c r="H7" s="373"/>
      <c r="I7" s="374"/>
    </row>
    <row r="8" spans="1:10" ht="16.600000000000001" customHeight="1" x14ac:dyDescent="0.2">
      <c r="A8" s="92">
        <v>1</v>
      </c>
      <c r="B8" s="92">
        <v>2</v>
      </c>
      <c r="C8" s="92">
        <v>3</v>
      </c>
      <c r="D8" s="92">
        <v>4</v>
      </c>
      <c r="E8" s="92">
        <v>5</v>
      </c>
      <c r="F8" s="92">
        <v>6</v>
      </c>
      <c r="G8" s="107">
        <v>7</v>
      </c>
      <c r="H8" s="368">
        <v>8</v>
      </c>
      <c r="I8" s="368"/>
    </row>
    <row r="9" spans="1:10" ht="20.2" customHeight="1" x14ac:dyDescent="0.25">
      <c r="A9" s="128"/>
      <c r="B9" s="128" t="s">
        <v>168</v>
      </c>
      <c r="C9" s="135">
        <v>0</v>
      </c>
      <c r="D9" s="135">
        <v>0</v>
      </c>
      <c r="E9" s="135">
        <v>0</v>
      </c>
      <c r="F9" s="128" t="s">
        <v>168</v>
      </c>
      <c r="G9" s="129" t="s">
        <v>168</v>
      </c>
      <c r="H9" s="369" t="s">
        <v>168</v>
      </c>
      <c r="I9" s="369"/>
    </row>
    <row r="10" spans="1:10" ht="20.2" customHeight="1" x14ac:dyDescent="0.25">
      <c r="A10" s="127"/>
      <c r="B10" s="127" t="s">
        <v>116</v>
      </c>
      <c r="C10" s="132">
        <v>0</v>
      </c>
      <c r="D10" s="132">
        <v>0</v>
      </c>
      <c r="E10" s="130">
        <v>0</v>
      </c>
      <c r="F10" s="130" t="s">
        <v>168</v>
      </c>
      <c r="G10" s="131" t="s">
        <v>168</v>
      </c>
      <c r="H10" s="370" t="s">
        <v>168</v>
      </c>
      <c r="I10" s="370"/>
    </row>
    <row r="11" spans="1:10" ht="13.55" customHeight="1" x14ac:dyDescent="0.2">
      <c r="A11" s="88"/>
      <c r="B11" s="90"/>
      <c r="C11" s="90"/>
      <c r="D11" s="90"/>
      <c r="E11" s="91"/>
      <c r="F11" s="91"/>
      <c r="G11" s="89"/>
    </row>
  </sheetData>
  <customSheetViews>
    <customSheetView guid="{8892A839-CCFA-4457-8583-018401DCCD66}" fitToPage="1">
      <selection activeCell="G19" sqref="G19"/>
      <pageMargins left="0.74803149606299213" right="0.74803149606299213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</customSheetViews>
  <mergeCells count="12">
    <mergeCell ref="A4:I4"/>
    <mergeCell ref="H8:I8"/>
    <mergeCell ref="H9:I9"/>
    <mergeCell ref="H10:I10"/>
    <mergeCell ref="E2:F2"/>
    <mergeCell ref="H6:I7"/>
    <mergeCell ref="C6:E6"/>
    <mergeCell ref="A6:A7"/>
    <mergeCell ref="B6:B7"/>
    <mergeCell ref="F6:F7"/>
    <mergeCell ref="G6:G7"/>
    <mergeCell ref="G2:I2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23" sqref="D23"/>
    </sheetView>
  </sheetViews>
  <sheetFormatPr defaultRowHeight="12.7" x14ac:dyDescent="0.25"/>
  <cols>
    <col min="1" max="1" width="43" style="142" customWidth="1"/>
    <col min="2" max="2" width="36" style="142" customWidth="1"/>
    <col min="3" max="256" width="9.09765625" style="142"/>
    <col min="257" max="257" width="43" style="142" customWidth="1"/>
    <col min="258" max="258" width="36" style="142" customWidth="1"/>
    <col min="259" max="512" width="9.09765625" style="142"/>
    <col min="513" max="513" width="43" style="142" customWidth="1"/>
    <col min="514" max="514" width="36" style="142" customWidth="1"/>
    <col min="515" max="768" width="9.09765625" style="142"/>
    <col min="769" max="769" width="43" style="142" customWidth="1"/>
    <col min="770" max="770" width="36" style="142" customWidth="1"/>
    <col min="771" max="1024" width="9.09765625" style="142"/>
    <col min="1025" max="1025" width="43" style="142" customWidth="1"/>
    <col min="1026" max="1026" width="36" style="142" customWidth="1"/>
    <col min="1027" max="1280" width="9.09765625" style="142"/>
    <col min="1281" max="1281" width="43" style="142" customWidth="1"/>
    <col min="1282" max="1282" width="36" style="142" customWidth="1"/>
    <col min="1283" max="1536" width="9.09765625" style="142"/>
    <col min="1537" max="1537" width="43" style="142" customWidth="1"/>
    <col min="1538" max="1538" width="36" style="142" customWidth="1"/>
    <col min="1539" max="1792" width="9.09765625" style="142"/>
    <col min="1793" max="1793" width="43" style="142" customWidth="1"/>
    <col min="1794" max="1794" width="36" style="142" customWidth="1"/>
    <col min="1795" max="2048" width="9.09765625" style="142"/>
    <col min="2049" max="2049" width="43" style="142" customWidth="1"/>
    <col min="2050" max="2050" width="36" style="142" customWidth="1"/>
    <col min="2051" max="2304" width="9.09765625" style="142"/>
    <col min="2305" max="2305" width="43" style="142" customWidth="1"/>
    <col min="2306" max="2306" width="36" style="142" customWidth="1"/>
    <col min="2307" max="2560" width="9.09765625" style="142"/>
    <col min="2561" max="2561" width="43" style="142" customWidth="1"/>
    <col min="2562" max="2562" width="36" style="142" customWidth="1"/>
    <col min="2563" max="2816" width="9.09765625" style="142"/>
    <col min="2817" max="2817" width="43" style="142" customWidth="1"/>
    <col min="2818" max="2818" width="36" style="142" customWidth="1"/>
    <col min="2819" max="3072" width="9.09765625" style="142"/>
    <col min="3073" max="3073" width="43" style="142" customWidth="1"/>
    <col min="3074" max="3074" width="36" style="142" customWidth="1"/>
    <col min="3075" max="3328" width="9.09765625" style="142"/>
    <col min="3329" max="3329" width="43" style="142" customWidth="1"/>
    <col min="3330" max="3330" width="36" style="142" customWidth="1"/>
    <col min="3331" max="3584" width="9.09765625" style="142"/>
    <col min="3585" max="3585" width="43" style="142" customWidth="1"/>
    <col min="3586" max="3586" width="36" style="142" customWidth="1"/>
    <col min="3587" max="3840" width="9.09765625" style="142"/>
    <col min="3841" max="3841" width="43" style="142" customWidth="1"/>
    <col min="3842" max="3842" width="36" style="142" customWidth="1"/>
    <col min="3843" max="4096" width="9.09765625" style="142"/>
    <col min="4097" max="4097" width="43" style="142" customWidth="1"/>
    <col min="4098" max="4098" width="36" style="142" customWidth="1"/>
    <col min="4099" max="4352" width="9.09765625" style="142"/>
    <col min="4353" max="4353" width="43" style="142" customWidth="1"/>
    <col min="4354" max="4354" width="36" style="142" customWidth="1"/>
    <col min="4355" max="4608" width="9.09765625" style="142"/>
    <col min="4609" max="4609" width="43" style="142" customWidth="1"/>
    <col min="4610" max="4610" width="36" style="142" customWidth="1"/>
    <col min="4611" max="4864" width="9.09765625" style="142"/>
    <col min="4865" max="4865" width="43" style="142" customWidth="1"/>
    <col min="4866" max="4866" width="36" style="142" customWidth="1"/>
    <col min="4867" max="5120" width="9.09765625" style="142"/>
    <col min="5121" max="5121" width="43" style="142" customWidth="1"/>
    <col min="5122" max="5122" width="36" style="142" customWidth="1"/>
    <col min="5123" max="5376" width="9.09765625" style="142"/>
    <col min="5377" max="5377" width="43" style="142" customWidth="1"/>
    <col min="5378" max="5378" width="36" style="142" customWidth="1"/>
    <col min="5379" max="5632" width="9.09765625" style="142"/>
    <col min="5633" max="5633" width="43" style="142" customWidth="1"/>
    <col min="5634" max="5634" width="36" style="142" customWidth="1"/>
    <col min="5635" max="5888" width="9.09765625" style="142"/>
    <col min="5889" max="5889" width="43" style="142" customWidth="1"/>
    <col min="5890" max="5890" width="36" style="142" customWidth="1"/>
    <col min="5891" max="6144" width="9.09765625" style="142"/>
    <col min="6145" max="6145" width="43" style="142" customWidth="1"/>
    <col min="6146" max="6146" width="36" style="142" customWidth="1"/>
    <col min="6147" max="6400" width="9.09765625" style="142"/>
    <col min="6401" max="6401" width="43" style="142" customWidth="1"/>
    <col min="6402" max="6402" width="36" style="142" customWidth="1"/>
    <col min="6403" max="6656" width="9.09765625" style="142"/>
    <col min="6657" max="6657" width="43" style="142" customWidth="1"/>
    <col min="6658" max="6658" width="36" style="142" customWidth="1"/>
    <col min="6659" max="6912" width="9.09765625" style="142"/>
    <col min="6913" max="6913" width="43" style="142" customWidth="1"/>
    <col min="6914" max="6914" width="36" style="142" customWidth="1"/>
    <col min="6915" max="7168" width="9.09765625" style="142"/>
    <col min="7169" max="7169" width="43" style="142" customWidth="1"/>
    <col min="7170" max="7170" width="36" style="142" customWidth="1"/>
    <col min="7171" max="7424" width="9.09765625" style="142"/>
    <col min="7425" max="7425" width="43" style="142" customWidth="1"/>
    <col min="7426" max="7426" width="36" style="142" customWidth="1"/>
    <col min="7427" max="7680" width="9.09765625" style="142"/>
    <col min="7681" max="7681" width="43" style="142" customWidth="1"/>
    <col min="7682" max="7682" width="36" style="142" customWidth="1"/>
    <col min="7683" max="7936" width="9.09765625" style="142"/>
    <col min="7937" max="7937" width="43" style="142" customWidth="1"/>
    <col min="7938" max="7938" width="36" style="142" customWidth="1"/>
    <col min="7939" max="8192" width="9.09765625" style="142"/>
    <col min="8193" max="8193" width="43" style="142" customWidth="1"/>
    <col min="8194" max="8194" width="36" style="142" customWidth="1"/>
    <col min="8195" max="8448" width="9.09765625" style="142"/>
    <col min="8449" max="8449" width="43" style="142" customWidth="1"/>
    <col min="8450" max="8450" width="36" style="142" customWidth="1"/>
    <col min="8451" max="8704" width="9.09765625" style="142"/>
    <col min="8705" max="8705" width="43" style="142" customWidth="1"/>
    <col min="8706" max="8706" width="36" style="142" customWidth="1"/>
    <col min="8707" max="8960" width="9.09765625" style="142"/>
    <col min="8961" max="8961" width="43" style="142" customWidth="1"/>
    <col min="8962" max="8962" width="36" style="142" customWidth="1"/>
    <col min="8963" max="9216" width="9.09765625" style="142"/>
    <col min="9217" max="9217" width="43" style="142" customWidth="1"/>
    <col min="9218" max="9218" width="36" style="142" customWidth="1"/>
    <col min="9219" max="9472" width="9.09765625" style="142"/>
    <col min="9473" max="9473" width="43" style="142" customWidth="1"/>
    <col min="9474" max="9474" width="36" style="142" customWidth="1"/>
    <col min="9475" max="9728" width="9.09765625" style="142"/>
    <col min="9729" max="9729" width="43" style="142" customWidth="1"/>
    <col min="9730" max="9730" width="36" style="142" customWidth="1"/>
    <col min="9731" max="9984" width="9.09765625" style="142"/>
    <col min="9985" max="9985" width="43" style="142" customWidth="1"/>
    <col min="9986" max="9986" width="36" style="142" customWidth="1"/>
    <col min="9987" max="10240" width="9.09765625" style="142"/>
    <col min="10241" max="10241" width="43" style="142" customWidth="1"/>
    <col min="10242" max="10242" width="36" style="142" customWidth="1"/>
    <col min="10243" max="10496" width="9.09765625" style="142"/>
    <col min="10497" max="10497" width="43" style="142" customWidth="1"/>
    <col min="10498" max="10498" width="36" style="142" customWidth="1"/>
    <col min="10499" max="10752" width="9.09765625" style="142"/>
    <col min="10753" max="10753" width="43" style="142" customWidth="1"/>
    <col min="10754" max="10754" width="36" style="142" customWidth="1"/>
    <col min="10755" max="11008" width="9.09765625" style="142"/>
    <col min="11009" max="11009" width="43" style="142" customWidth="1"/>
    <col min="11010" max="11010" width="36" style="142" customWidth="1"/>
    <col min="11011" max="11264" width="9.09765625" style="142"/>
    <col min="11265" max="11265" width="43" style="142" customWidth="1"/>
    <col min="11266" max="11266" width="36" style="142" customWidth="1"/>
    <col min="11267" max="11520" width="9.09765625" style="142"/>
    <col min="11521" max="11521" width="43" style="142" customWidth="1"/>
    <col min="11522" max="11522" width="36" style="142" customWidth="1"/>
    <col min="11523" max="11776" width="9.09765625" style="142"/>
    <col min="11777" max="11777" width="43" style="142" customWidth="1"/>
    <col min="11778" max="11778" width="36" style="142" customWidth="1"/>
    <col min="11779" max="12032" width="9.09765625" style="142"/>
    <col min="12033" max="12033" width="43" style="142" customWidth="1"/>
    <col min="12034" max="12034" width="36" style="142" customWidth="1"/>
    <col min="12035" max="12288" width="9.09765625" style="142"/>
    <col min="12289" max="12289" width="43" style="142" customWidth="1"/>
    <col min="12290" max="12290" width="36" style="142" customWidth="1"/>
    <col min="12291" max="12544" width="9.09765625" style="142"/>
    <col min="12545" max="12545" width="43" style="142" customWidth="1"/>
    <col min="12546" max="12546" width="36" style="142" customWidth="1"/>
    <col min="12547" max="12800" width="9.09765625" style="142"/>
    <col min="12801" max="12801" width="43" style="142" customWidth="1"/>
    <col min="12802" max="12802" width="36" style="142" customWidth="1"/>
    <col min="12803" max="13056" width="9.09765625" style="142"/>
    <col min="13057" max="13057" width="43" style="142" customWidth="1"/>
    <col min="13058" max="13058" width="36" style="142" customWidth="1"/>
    <col min="13059" max="13312" width="9.09765625" style="142"/>
    <col min="13313" max="13313" width="43" style="142" customWidth="1"/>
    <col min="13314" max="13314" width="36" style="142" customWidth="1"/>
    <col min="13315" max="13568" width="9.09765625" style="142"/>
    <col min="13569" max="13569" width="43" style="142" customWidth="1"/>
    <col min="13570" max="13570" width="36" style="142" customWidth="1"/>
    <col min="13571" max="13824" width="9.09765625" style="142"/>
    <col min="13825" max="13825" width="43" style="142" customWidth="1"/>
    <col min="13826" max="13826" width="36" style="142" customWidth="1"/>
    <col min="13827" max="14080" width="9.09765625" style="142"/>
    <col min="14081" max="14081" width="43" style="142" customWidth="1"/>
    <col min="14082" max="14082" width="36" style="142" customWidth="1"/>
    <col min="14083" max="14336" width="9.09765625" style="142"/>
    <col min="14337" max="14337" width="43" style="142" customWidth="1"/>
    <col min="14338" max="14338" width="36" style="142" customWidth="1"/>
    <col min="14339" max="14592" width="9.09765625" style="142"/>
    <col min="14593" max="14593" width="43" style="142" customWidth="1"/>
    <col min="14594" max="14594" width="36" style="142" customWidth="1"/>
    <col min="14595" max="14848" width="9.09765625" style="142"/>
    <col min="14849" max="14849" width="43" style="142" customWidth="1"/>
    <col min="14850" max="14850" width="36" style="142" customWidth="1"/>
    <col min="14851" max="15104" width="9.09765625" style="142"/>
    <col min="15105" max="15105" width="43" style="142" customWidth="1"/>
    <col min="15106" max="15106" width="36" style="142" customWidth="1"/>
    <col min="15107" max="15360" width="9.09765625" style="142"/>
    <col min="15361" max="15361" width="43" style="142" customWidth="1"/>
    <col min="15362" max="15362" width="36" style="142" customWidth="1"/>
    <col min="15363" max="15616" width="9.09765625" style="142"/>
    <col min="15617" max="15617" width="43" style="142" customWidth="1"/>
    <col min="15618" max="15618" width="36" style="142" customWidth="1"/>
    <col min="15619" max="15872" width="9.09765625" style="142"/>
    <col min="15873" max="15873" width="43" style="142" customWidth="1"/>
    <col min="15874" max="15874" width="36" style="142" customWidth="1"/>
    <col min="15875" max="16128" width="9.09765625" style="142"/>
    <col min="16129" max="16129" width="43" style="142" customWidth="1"/>
    <col min="16130" max="16130" width="36" style="142" customWidth="1"/>
    <col min="16131" max="16384" width="9.09765625" style="142"/>
  </cols>
  <sheetData>
    <row r="1" spans="1:2" x14ac:dyDescent="0.25">
      <c r="A1" s="305" t="s">
        <v>364</v>
      </c>
      <c r="B1" s="305"/>
    </row>
    <row r="2" spans="1:2" ht="57.05" customHeight="1" x14ac:dyDescent="0.25">
      <c r="A2" s="143"/>
      <c r="B2" s="143" t="s">
        <v>387</v>
      </c>
    </row>
    <row r="3" spans="1:2" ht="15.7" x14ac:dyDescent="0.2">
      <c r="A3" s="306"/>
      <c r="B3" s="306"/>
    </row>
    <row r="5" spans="1:2" ht="59.2" customHeight="1" x14ac:dyDescent="0.25">
      <c r="A5" s="307" t="s">
        <v>388</v>
      </c>
      <c r="B5" s="307"/>
    </row>
    <row r="6" spans="1:2" ht="12.85" x14ac:dyDescent="0.2">
      <c r="A6" s="308"/>
      <c r="B6" s="308"/>
    </row>
    <row r="7" spans="1:2" ht="31.1" x14ac:dyDescent="0.25">
      <c r="A7" s="144" t="s">
        <v>365</v>
      </c>
      <c r="B7" s="144" t="s">
        <v>366</v>
      </c>
    </row>
    <row r="8" spans="1:2" ht="17.3" customHeight="1" x14ac:dyDescent="0.25">
      <c r="A8" s="145" t="s">
        <v>367</v>
      </c>
      <c r="B8" s="146">
        <v>1</v>
      </c>
    </row>
    <row r="9" spans="1:2" ht="17.3" customHeight="1" x14ac:dyDescent="0.25">
      <c r="A9" s="145" t="s">
        <v>285</v>
      </c>
      <c r="B9" s="146">
        <v>1</v>
      </c>
    </row>
    <row r="10" spans="1:2" ht="17.3" customHeight="1" x14ac:dyDescent="0.25">
      <c r="A10" s="147" t="s">
        <v>299</v>
      </c>
      <c r="B10" s="148">
        <v>1</v>
      </c>
    </row>
    <row r="11" spans="1:2" ht="45.8" customHeight="1" x14ac:dyDescent="0.25">
      <c r="A11" s="149" t="s">
        <v>368</v>
      </c>
      <c r="B11" s="146">
        <v>1</v>
      </c>
    </row>
  </sheetData>
  <customSheetViews>
    <customSheetView guid="{8892A839-CCFA-4457-8583-018401DCCD66}">
      <selection activeCell="B3" sqref="B3"/>
      <pageMargins left="0.7" right="0.7" top="0.75" bottom="0.75" header="0.3" footer="0.3"/>
      <pageSetup paperSize="9" orientation="portrait" r:id="rId1"/>
    </customSheetView>
  </customSheetViews>
  <mergeCells count="4">
    <mergeCell ref="A1:B1"/>
    <mergeCell ref="A3:B3"/>
    <mergeCell ref="A5:B5"/>
    <mergeCell ref="A6:B6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3"/>
  <sheetViews>
    <sheetView showGridLines="0" view="pageBreakPreview" zoomScale="74" zoomScaleNormal="100" zoomScaleSheetLayoutView="74" workbookViewId="0">
      <pane ySplit="7" topLeftCell="A8" activePane="bottomLeft" state="frozen"/>
      <selection pane="bottomLeft" sqref="A1:XFD1048576"/>
    </sheetView>
  </sheetViews>
  <sheetFormatPr defaultColWidth="9.09765625" defaultRowHeight="12.7" x14ac:dyDescent="0.25"/>
  <cols>
    <col min="1" max="1" width="72.69921875" style="169" customWidth="1"/>
    <col min="2" max="3" width="5" style="169" customWidth="1"/>
    <col min="4" max="4" width="16" style="169" customWidth="1"/>
    <col min="5" max="5" width="6.3984375" style="169" customWidth="1"/>
    <col min="6" max="6" width="12.3984375" style="169" customWidth="1"/>
    <col min="7" max="7" width="12.59765625" style="169" customWidth="1"/>
    <col min="8" max="8" width="13.8984375" style="169" customWidth="1"/>
    <col min="9" max="243" width="9.09765625" style="169" customWidth="1"/>
    <col min="244" max="16384" width="9.09765625" style="169"/>
  </cols>
  <sheetData>
    <row r="1" spans="1:8" ht="18" customHeight="1" x14ac:dyDescent="0.25">
      <c r="A1" s="168"/>
      <c r="B1" s="168"/>
      <c r="C1" s="168"/>
      <c r="D1" s="168"/>
      <c r="E1" s="309" t="s">
        <v>170</v>
      </c>
      <c r="F1" s="309"/>
      <c r="G1" s="309"/>
      <c r="H1" s="309"/>
    </row>
    <row r="2" spans="1:8" ht="54" customHeight="1" x14ac:dyDescent="0.25">
      <c r="A2" s="168"/>
      <c r="B2" s="168"/>
      <c r="C2" s="168"/>
      <c r="D2" s="170"/>
      <c r="E2" s="171"/>
      <c r="F2" s="311" t="s">
        <v>387</v>
      </c>
      <c r="G2" s="312"/>
      <c r="H2" s="312"/>
    </row>
    <row r="3" spans="1:8" ht="12.85" x14ac:dyDescent="0.2">
      <c r="A3" s="168"/>
      <c r="B3" s="168"/>
      <c r="C3" s="168"/>
      <c r="D3" s="168"/>
      <c r="E3" s="168"/>
      <c r="F3" s="168"/>
      <c r="G3" s="168"/>
      <c r="H3" s="168"/>
    </row>
    <row r="4" spans="1:8" s="172" customFormat="1" ht="60.8" customHeight="1" x14ac:dyDescent="0.3">
      <c r="A4" s="310" t="s">
        <v>389</v>
      </c>
      <c r="B4" s="310"/>
      <c r="C4" s="310"/>
      <c r="D4" s="310"/>
      <c r="E4" s="310"/>
      <c r="F4" s="310"/>
      <c r="G4" s="310"/>
      <c r="H4" s="310"/>
    </row>
    <row r="5" spans="1:8" x14ac:dyDescent="0.25">
      <c r="H5" s="173" t="s">
        <v>111</v>
      </c>
    </row>
    <row r="6" spans="1:8" ht="25.5" customHeight="1" x14ac:dyDescent="0.25">
      <c r="A6" s="315" t="s">
        <v>0</v>
      </c>
      <c r="B6" s="315" t="s">
        <v>1</v>
      </c>
      <c r="C6" s="315" t="s">
        <v>2</v>
      </c>
      <c r="D6" s="315" t="s">
        <v>3</v>
      </c>
      <c r="E6" s="315" t="s">
        <v>4</v>
      </c>
      <c r="F6" s="313" t="s">
        <v>164</v>
      </c>
      <c r="G6" s="314"/>
      <c r="H6" s="314"/>
    </row>
    <row r="7" spans="1:8" ht="24.8" customHeight="1" x14ac:dyDescent="0.25">
      <c r="A7" s="316"/>
      <c r="B7" s="316"/>
      <c r="C7" s="316"/>
      <c r="D7" s="316"/>
      <c r="E7" s="316"/>
      <c r="F7" s="174" t="s">
        <v>184</v>
      </c>
      <c r="G7" s="174" t="s">
        <v>377</v>
      </c>
      <c r="H7" s="174" t="s">
        <v>384</v>
      </c>
    </row>
    <row r="8" spans="1:8" ht="16" customHeight="1" x14ac:dyDescent="0.25">
      <c r="A8" s="175" t="s">
        <v>6</v>
      </c>
      <c r="B8" s="176">
        <v>1</v>
      </c>
      <c r="C8" s="176" t="s">
        <v>7</v>
      </c>
      <c r="D8" s="177" t="s">
        <v>7</v>
      </c>
      <c r="E8" s="178" t="s">
        <v>7</v>
      </c>
      <c r="F8" s="179">
        <f>F9+F17+F33+F38+F43+F48</f>
        <v>5946.8</v>
      </c>
      <c r="G8" s="179">
        <f>G9+G17+G33+G38+G43+G48</f>
        <v>6081.1</v>
      </c>
      <c r="H8" s="180">
        <f>H9+H17+H33+H38+H43+H48</f>
        <v>6056.8</v>
      </c>
    </row>
    <row r="9" spans="1:8" ht="32.15" customHeight="1" x14ac:dyDescent="0.25">
      <c r="A9" s="181" t="s">
        <v>8</v>
      </c>
      <c r="B9" s="176">
        <v>1</v>
      </c>
      <c r="C9" s="176">
        <v>2</v>
      </c>
      <c r="D9" s="177" t="s">
        <v>7</v>
      </c>
      <c r="E9" s="178" t="s">
        <v>7</v>
      </c>
      <c r="F9" s="179">
        <f t="shared" ref="F9:H12" si="0">F10</f>
        <v>1322.7</v>
      </c>
      <c r="G9" s="179">
        <f t="shared" si="0"/>
        <v>1322.7</v>
      </c>
      <c r="H9" s="180">
        <f t="shared" si="0"/>
        <v>1322.7</v>
      </c>
    </row>
    <row r="10" spans="1:8" ht="16" customHeight="1" x14ac:dyDescent="0.25">
      <c r="A10" s="111" t="s">
        <v>9</v>
      </c>
      <c r="B10" s="96">
        <v>1</v>
      </c>
      <c r="C10" s="96">
        <v>2</v>
      </c>
      <c r="D10" s="97" t="s">
        <v>10</v>
      </c>
      <c r="E10" s="98" t="s">
        <v>7</v>
      </c>
      <c r="F10" s="133">
        <f t="shared" si="0"/>
        <v>1322.7</v>
      </c>
      <c r="G10" s="133">
        <f t="shared" si="0"/>
        <v>1322.7</v>
      </c>
      <c r="H10" s="182">
        <f t="shared" si="0"/>
        <v>1322.7</v>
      </c>
    </row>
    <row r="11" spans="1:8" ht="16" customHeight="1" x14ac:dyDescent="0.25">
      <c r="A11" s="111" t="s">
        <v>11</v>
      </c>
      <c r="B11" s="96">
        <v>1</v>
      </c>
      <c r="C11" s="96">
        <v>2</v>
      </c>
      <c r="D11" s="97" t="s">
        <v>12</v>
      </c>
      <c r="E11" s="98" t="s">
        <v>7</v>
      </c>
      <c r="F11" s="133">
        <f t="shared" si="0"/>
        <v>1322.7</v>
      </c>
      <c r="G11" s="133">
        <f t="shared" si="0"/>
        <v>1322.7</v>
      </c>
      <c r="H11" s="182">
        <f t="shared" si="0"/>
        <v>1322.7</v>
      </c>
    </row>
    <row r="12" spans="1:8" ht="63.95" customHeight="1" x14ac:dyDescent="0.25">
      <c r="A12" s="111" t="s">
        <v>13</v>
      </c>
      <c r="B12" s="96">
        <v>1</v>
      </c>
      <c r="C12" s="96">
        <v>2</v>
      </c>
      <c r="D12" s="97" t="s">
        <v>12</v>
      </c>
      <c r="E12" s="98">
        <v>100</v>
      </c>
      <c r="F12" s="133">
        <f t="shared" si="0"/>
        <v>1322.7</v>
      </c>
      <c r="G12" s="133">
        <f t="shared" si="0"/>
        <v>1322.7</v>
      </c>
      <c r="H12" s="182">
        <f t="shared" si="0"/>
        <v>1322.7</v>
      </c>
    </row>
    <row r="13" spans="1:8" ht="32.15" customHeight="1" x14ac:dyDescent="0.25">
      <c r="A13" s="111" t="s">
        <v>14</v>
      </c>
      <c r="B13" s="96">
        <v>1</v>
      </c>
      <c r="C13" s="96">
        <v>2</v>
      </c>
      <c r="D13" s="97" t="s">
        <v>12</v>
      </c>
      <c r="E13" s="98">
        <v>120</v>
      </c>
      <c r="F13" s="133">
        <v>1322.7</v>
      </c>
      <c r="G13" s="133">
        <v>1322.7</v>
      </c>
      <c r="H13" s="133">
        <v>1322.7</v>
      </c>
    </row>
    <row r="14" spans="1:8" ht="21.05" hidden="1" customHeight="1" x14ac:dyDescent="0.2">
      <c r="A14" s="111" t="s">
        <v>185</v>
      </c>
      <c r="B14" s="96">
        <v>1</v>
      </c>
      <c r="C14" s="96">
        <v>2</v>
      </c>
      <c r="D14" s="97" t="s">
        <v>94</v>
      </c>
      <c r="E14" s="98"/>
      <c r="F14" s="133">
        <f>F15</f>
        <v>0</v>
      </c>
      <c r="G14" s="133">
        <f t="shared" ref="G14:H15" si="1">G15</f>
        <v>0</v>
      </c>
      <c r="H14" s="182">
        <f t="shared" si="1"/>
        <v>0</v>
      </c>
    </row>
    <row r="15" spans="1:8" ht="63.8" hidden="1" customHeight="1" x14ac:dyDescent="0.2">
      <c r="A15" s="111" t="s">
        <v>13</v>
      </c>
      <c r="B15" s="96">
        <v>1</v>
      </c>
      <c r="C15" s="96">
        <v>2</v>
      </c>
      <c r="D15" s="97" t="s">
        <v>94</v>
      </c>
      <c r="E15" s="98">
        <v>100</v>
      </c>
      <c r="F15" s="133">
        <f>F16</f>
        <v>0</v>
      </c>
      <c r="G15" s="133">
        <f t="shared" si="1"/>
        <v>0</v>
      </c>
      <c r="H15" s="182">
        <f t="shared" si="1"/>
        <v>0</v>
      </c>
    </row>
    <row r="16" spans="1:8" ht="32.15" hidden="1" customHeight="1" x14ac:dyDescent="0.2">
      <c r="A16" s="111" t="s">
        <v>14</v>
      </c>
      <c r="B16" s="96">
        <v>1</v>
      </c>
      <c r="C16" s="96">
        <v>2</v>
      </c>
      <c r="D16" s="97" t="s">
        <v>94</v>
      </c>
      <c r="E16" s="98">
        <v>120</v>
      </c>
      <c r="F16" s="133"/>
      <c r="G16" s="133"/>
      <c r="H16" s="182"/>
    </row>
    <row r="17" spans="1:8" ht="47.95" customHeight="1" x14ac:dyDescent="0.25">
      <c r="A17" s="181" t="s">
        <v>20</v>
      </c>
      <c r="B17" s="176">
        <v>1</v>
      </c>
      <c r="C17" s="176">
        <v>4</v>
      </c>
      <c r="D17" s="177" t="s">
        <v>7</v>
      </c>
      <c r="E17" s="178" t="s">
        <v>7</v>
      </c>
      <c r="F17" s="179">
        <f>F18</f>
        <v>4554.9000000000005</v>
      </c>
      <c r="G17" s="179">
        <f>G18</f>
        <v>4689.2000000000007</v>
      </c>
      <c r="H17" s="180">
        <f>H18</f>
        <v>4664.9000000000005</v>
      </c>
    </row>
    <row r="18" spans="1:8" ht="16" customHeight="1" x14ac:dyDescent="0.25">
      <c r="A18" s="111" t="s">
        <v>9</v>
      </c>
      <c r="B18" s="96">
        <v>1</v>
      </c>
      <c r="C18" s="96">
        <v>4</v>
      </c>
      <c r="D18" s="97" t="s">
        <v>10</v>
      </c>
      <c r="E18" s="178"/>
      <c r="F18" s="133">
        <f>F19+F22+F27+F30</f>
        <v>4554.9000000000005</v>
      </c>
      <c r="G18" s="133">
        <f>G19+G22+G27+G30</f>
        <v>4689.2000000000007</v>
      </c>
      <c r="H18" s="182">
        <f>H19+H22+H27+H30</f>
        <v>4664.9000000000005</v>
      </c>
    </row>
    <row r="19" spans="1:8" ht="31.55" customHeight="1" x14ac:dyDescent="0.25">
      <c r="A19" s="111" t="s">
        <v>177</v>
      </c>
      <c r="B19" s="96">
        <v>1</v>
      </c>
      <c r="C19" s="96">
        <v>4</v>
      </c>
      <c r="D19" s="97" t="s">
        <v>21</v>
      </c>
      <c r="E19" s="98"/>
      <c r="F19" s="133">
        <f t="shared" ref="F19:H20" si="2">F20</f>
        <v>2820</v>
      </c>
      <c r="G19" s="133">
        <f t="shared" si="2"/>
        <v>3000</v>
      </c>
      <c r="H19" s="182">
        <f t="shared" si="2"/>
        <v>3000</v>
      </c>
    </row>
    <row r="20" spans="1:8" ht="63.95" customHeight="1" x14ac:dyDescent="0.25">
      <c r="A20" s="111" t="s">
        <v>13</v>
      </c>
      <c r="B20" s="96">
        <v>1</v>
      </c>
      <c r="C20" s="96">
        <v>4</v>
      </c>
      <c r="D20" s="97" t="s">
        <v>21</v>
      </c>
      <c r="E20" s="98">
        <v>100</v>
      </c>
      <c r="F20" s="133">
        <f t="shared" si="2"/>
        <v>2820</v>
      </c>
      <c r="G20" s="133">
        <f t="shared" si="2"/>
        <v>3000</v>
      </c>
      <c r="H20" s="182">
        <f t="shared" si="2"/>
        <v>3000</v>
      </c>
    </row>
    <row r="21" spans="1:8" ht="32.15" customHeight="1" x14ac:dyDescent="0.25">
      <c r="A21" s="111" t="s">
        <v>14</v>
      </c>
      <c r="B21" s="96">
        <v>1</v>
      </c>
      <c r="C21" s="96">
        <v>4</v>
      </c>
      <c r="D21" s="97" t="s">
        <v>21</v>
      </c>
      <c r="E21" s="98">
        <v>120</v>
      </c>
      <c r="F21" s="183">
        <v>2820</v>
      </c>
      <c r="G21" s="133">
        <v>3000</v>
      </c>
      <c r="H21" s="133">
        <v>3000</v>
      </c>
    </row>
    <row r="22" spans="1:8" ht="30.85" customHeight="1" x14ac:dyDescent="0.25">
      <c r="A22" s="111" t="s">
        <v>178</v>
      </c>
      <c r="B22" s="96">
        <v>1</v>
      </c>
      <c r="C22" s="96">
        <v>4</v>
      </c>
      <c r="D22" s="97" t="s">
        <v>16</v>
      </c>
      <c r="E22" s="98" t="s">
        <v>7</v>
      </c>
      <c r="F22" s="133">
        <f>F23+F25</f>
        <v>1734.8</v>
      </c>
      <c r="G22" s="133">
        <f>G23+G25</f>
        <v>1689.1000000000001</v>
      </c>
      <c r="H22" s="182">
        <f>H23+H25</f>
        <v>1664.8000000000002</v>
      </c>
    </row>
    <row r="23" spans="1:8" ht="32.15" customHeight="1" x14ac:dyDescent="0.25">
      <c r="A23" s="111" t="s">
        <v>146</v>
      </c>
      <c r="B23" s="96">
        <v>1</v>
      </c>
      <c r="C23" s="96">
        <v>4</v>
      </c>
      <c r="D23" s="97" t="s">
        <v>16</v>
      </c>
      <c r="E23" s="98">
        <v>200</v>
      </c>
      <c r="F23" s="133">
        <f>F24</f>
        <v>1712.8</v>
      </c>
      <c r="G23" s="133">
        <f>G24</f>
        <v>1669.1000000000001</v>
      </c>
      <c r="H23" s="182">
        <f>H24</f>
        <v>1644.8000000000002</v>
      </c>
    </row>
    <row r="24" spans="1:8" ht="32.15" customHeight="1" x14ac:dyDescent="0.25">
      <c r="A24" s="111" t="s">
        <v>17</v>
      </c>
      <c r="B24" s="96">
        <v>1</v>
      </c>
      <c r="C24" s="96">
        <v>4</v>
      </c>
      <c r="D24" s="97" t="s">
        <v>16</v>
      </c>
      <c r="E24" s="98">
        <v>240</v>
      </c>
      <c r="F24" s="133">
        <v>1712.8</v>
      </c>
      <c r="G24" s="133">
        <f>1560+24.2+84.9</f>
        <v>1669.1000000000001</v>
      </c>
      <c r="H24" s="182">
        <f>1559.9+84.9</f>
        <v>1644.8000000000002</v>
      </c>
    </row>
    <row r="25" spans="1:8" ht="16" customHeight="1" x14ac:dyDescent="0.25">
      <c r="A25" s="111" t="s">
        <v>18</v>
      </c>
      <c r="B25" s="96">
        <v>1</v>
      </c>
      <c r="C25" s="96">
        <v>4</v>
      </c>
      <c r="D25" s="97" t="s">
        <v>16</v>
      </c>
      <c r="E25" s="98">
        <v>800</v>
      </c>
      <c r="F25" s="133">
        <f>F26</f>
        <v>22</v>
      </c>
      <c r="G25" s="133">
        <f>G26</f>
        <v>20</v>
      </c>
      <c r="H25" s="182">
        <f>H26</f>
        <v>20</v>
      </c>
    </row>
    <row r="26" spans="1:8" ht="16" customHeight="1" x14ac:dyDescent="0.25">
      <c r="A26" s="111" t="s">
        <v>19</v>
      </c>
      <c r="B26" s="96">
        <v>1</v>
      </c>
      <c r="C26" s="96">
        <v>4</v>
      </c>
      <c r="D26" s="97" t="s">
        <v>16</v>
      </c>
      <c r="E26" s="98">
        <v>850</v>
      </c>
      <c r="F26" s="133">
        <v>22</v>
      </c>
      <c r="G26" s="133">
        <v>20</v>
      </c>
      <c r="H26" s="133">
        <v>20</v>
      </c>
    </row>
    <row r="27" spans="1:8" ht="24.05" customHeight="1" x14ac:dyDescent="0.25">
      <c r="A27" s="111" t="s">
        <v>181</v>
      </c>
      <c r="B27" s="96">
        <v>1</v>
      </c>
      <c r="C27" s="96">
        <v>4</v>
      </c>
      <c r="D27" s="97" t="s">
        <v>109</v>
      </c>
      <c r="E27" s="98"/>
      <c r="F27" s="133">
        <f t="shared" ref="F27:H28" si="3">F28</f>
        <v>0.1</v>
      </c>
      <c r="G27" s="133">
        <f t="shared" si="3"/>
        <v>0.1</v>
      </c>
      <c r="H27" s="182">
        <f t="shared" si="3"/>
        <v>0.1</v>
      </c>
    </row>
    <row r="28" spans="1:8" ht="32.15" customHeight="1" x14ac:dyDescent="0.25">
      <c r="A28" s="111" t="s">
        <v>146</v>
      </c>
      <c r="B28" s="96">
        <v>1</v>
      </c>
      <c r="C28" s="96">
        <v>4</v>
      </c>
      <c r="D28" s="97" t="s">
        <v>109</v>
      </c>
      <c r="E28" s="98">
        <v>200</v>
      </c>
      <c r="F28" s="133">
        <f t="shared" si="3"/>
        <v>0.1</v>
      </c>
      <c r="G28" s="133">
        <f t="shared" si="3"/>
        <v>0.1</v>
      </c>
      <c r="H28" s="182">
        <f t="shared" si="3"/>
        <v>0.1</v>
      </c>
    </row>
    <row r="29" spans="1:8" ht="32.15" customHeight="1" x14ac:dyDescent="0.25">
      <c r="A29" s="111" t="s">
        <v>17</v>
      </c>
      <c r="B29" s="96">
        <v>1</v>
      </c>
      <c r="C29" s="96">
        <v>4</v>
      </c>
      <c r="D29" s="97" t="s">
        <v>109</v>
      </c>
      <c r="E29" s="98">
        <v>240</v>
      </c>
      <c r="F29" s="133">
        <v>0.1</v>
      </c>
      <c r="G29" s="133">
        <v>0.1</v>
      </c>
      <c r="H29" s="133">
        <v>0.1</v>
      </c>
    </row>
    <row r="30" spans="1:8" ht="18" hidden="1" customHeight="1" x14ac:dyDescent="0.2">
      <c r="A30" s="111" t="s">
        <v>185</v>
      </c>
      <c r="B30" s="96">
        <v>1</v>
      </c>
      <c r="C30" s="96">
        <v>4</v>
      </c>
      <c r="D30" s="97" t="s">
        <v>94</v>
      </c>
      <c r="E30" s="98"/>
      <c r="F30" s="133">
        <f t="shared" ref="F30:H31" si="4">F31</f>
        <v>0</v>
      </c>
      <c r="G30" s="133">
        <f t="shared" si="4"/>
        <v>0</v>
      </c>
      <c r="H30" s="182">
        <f t="shared" si="4"/>
        <v>0</v>
      </c>
    </row>
    <row r="31" spans="1:8" ht="65.25" hidden="1" customHeight="1" x14ac:dyDescent="0.2">
      <c r="A31" s="111" t="s">
        <v>13</v>
      </c>
      <c r="B31" s="96">
        <v>1</v>
      </c>
      <c r="C31" s="96">
        <v>4</v>
      </c>
      <c r="D31" s="97" t="s">
        <v>94</v>
      </c>
      <c r="E31" s="98">
        <v>100</v>
      </c>
      <c r="F31" s="133">
        <f t="shared" si="4"/>
        <v>0</v>
      </c>
      <c r="G31" s="133">
        <f t="shared" si="4"/>
        <v>0</v>
      </c>
      <c r="H31" s="182">
        <f t="shared" si="4"/>
        <v>0</v>
      </c>
    </row>
    <row r="32" spans="1:8" ht="32.15" hidden="1" customHeight="1" x14ac:dyDescent="0.2">
      <c r="A32" s="111" t="s">
        <v>14</v>
      </c>
      <c r="B32" s="96">
        <v>1</v>
      </c>
      <c r="C32" s="96">
        <v>4</v>
      </c>
      <c r="D32" s="97" t="s">
        <v>94</v>
      </c>
      <c r="E32" s="98">
        <v>120</v>
      </c>
      <c r="F32" s="133"/>
      <c r="G32" s="133"/>
      <c r="H32" s="182"/>
    </row>
    <row r="33" spans="1:8" ht="31.1" x14ac:dyDescent="0.25">
      <c r="A33" s="175" t="s">
        <v>22</v>
      </c>
      <c r="B33" s="176">
        <v>1</v>
      </c>
      <c r="C33" s="176">
        <v>6</v>
      </c>
      <c r="D33" s="177" t="s">
        <v>7</v>
      </c>
      <c r="E33" s="178" t="s">
        <v>7</v>
      </c>
      <c r="F33" s="179">
        <f t="shared" ref="F33:H36" si="5">F34</f>
        <v>39.200000000000003</v>
      </c>
      <c r="G33" s="179">
        <f t="shared" si="5"/>
        <v>39.200000000000003</v>
      </c>
      <c r="H33" s="180">
        <f t="shared" si="5"/>
        <v>39.200000000000003</v>
      </c>
    </row>
    <row r="34" spans="1:8" ht="16" customHeight="1" x14ac:dyDescent="0.25">
      <c r="A34" s="111" t="s">
        <v>15</v>
      </c>
      <c r="B34" s="96">
        <v>1</v>
      </c>
      <c r="C34" s="96">
        <v>6</v>
      </c>
      <c r="D34" s="97" t="s">
        <v>10</v>
      </c>
      <c r="E34" s="98" t="s">
        <v>7</v>
      </c>
      <c r="F34" s="133">
        <f t="shared" si="5"/>
        <v>39.200000000000003</v>
      </c>
      <c r="G34" s="133">
        <f t="shared" si="5"/>
        <v>39.200000000000003</v>
      </c>
      <c r="H34" s="182">
        <f t="shared" si="5"/>
        <v>39.200000000000003</v>
      </c>
    </row>
    <row r="35" spans="1:8" ht="18" customHeight="1" x14ac:dyDescent="0.25">
      <c r="A35" s="111" t="s">
        <v>114</v>
      </c>
      <c r="B35" s="96">
        <v>1</v>
      </c>
      <c r="C35" s="96">
        <v>6</v>
      </c>
      <c r="D35" s="97" t="s">
        <v>23</v>
      </c>
      <c r="E35" s="98"/>
      <c r="F35" s="133">
        <f t="shared" si="5"/>
        <v>39.200000000000003</v>
      </c>
      <c r="G35" s="133">
        <f t="shared" si="5"/>
        <v>39.200000000000003</v>
      </c>
      <c r="H35" s="182">
        <f t="shared" si="5"/>
        <v>39.200000000000003</v>
      </c>
    </row>
    <row r="36" spans="1:8" ht="16" customHeight="1" x14ac:dyDescent="0.25">
      <c r="A36" s="111" t="s">
        <v>24</v>
      </c>
      <c r="B36" s="96">
        <v>1</v>
      </c>
      <c r="C36" s="96">
        <v>6</v>
      </c>
      <c r="D36" s="97" t="s">
        <v>23</v>
      </c>
      <c r="E36" s="98">
        <v>500</v>
      </c>
      <c r="F36" s="133">
        <f t="shared" si="5"/>
        <v>39.200000000000003</v>
      </c>
      <c r="G36" s="133">
        <f t="shared" si="5"/>
        <v>39.200000000000003</v>
      </c>
      <c r="H36" s="182">
        <f t="shared" si="5"/>
        <v>39.200000000000003</v>
      </c>
    </row>
    <row r="37" spans="1:8" ht="16" customHeight="1" x14ac:dyDescent="0.25">
      <c r="A37" s="111" t="s">
        <v>25</v>
      </c>
      <c r="B37" s="96">
        <v>1</v>
      </c>
      <c r="C37" s="96">
        <v>6</v>
      </c>
      <c r="D37" s="97" t="s">
        <v>23</v>
      </c>
      <c r="E37" s="98">
        <v>540</v>
      </c>
      <c r="F37" s="133">
        <v>39.200000000000003</v>
      </c>
      <c r="G37" s="133">
        <v>39.200000000000003</v>
      </c>
      <c r="H37" s="133">
        <v>39.200000000000003</v>
      </c>
    </row>
    <row r="38" spans="1:8" ht="16" hidden="1" customHeight="1" x14ac:dyDescent="0.2">
      <c r="A38" s="181" t="s">
        <v>26</v>
      </c>
      <c r="B38" s="176">
        <v>1</v>
      </c>
      <c r="C38" s="176">
        <v>7</v>
      </c>
      <c r="D38" s="177"/>
      <c r="E38" s="178"/>
      <c r="F38" s="179">
        <f t="shared" ref="F38:H39" si="6">F39</f>
        <v>0</v>
      </c>
      <c r="G38" s="179">
        <f t="shared" si="6"/>
        <v>0</v>
      </c>
      <c r="H38" s="180">
        <f t="shared" si="6"/>
        <v>0</v>
      </c>
    </row>
    <row r="39" spans="1:8" ht="16" hidden="1" customHeight="1" x14ac:dyDescent="0.2">
      <c r="A39" s="111" t="s">
        <v>9</v>
      </c>
      <c r="B39" s="96">
        <v>1</v>
      </c>
      <c r="C39" s="96">
        <v>7</v>
      </c>
      <c r="D39" s="97" t="s">
        <v>10</v>
      </c>
      <c r="E39" s="98"/>
      <c r="F39" s="133">
        <f t="shared" si="6"/>
        <v>0</v>
      </c>
      <c r="G39" s="133">
        <f t="shared" si="6"/>
        <v>0</v>
      </c>
      <c r="H39" s="182">
        <f t="shared" si="6"/>
        <v>0</v>
      </c>
    </row>
    <row r="40" spans="1:8" ht="32.15" hidden="1" customHeight="1" x14ac:dyDescent="0.2">
      <c r="A40" s="111" t="s">
        <v>27</v>
      </c>
      <c r="B40" s="96">
        <v>1</v>
      </c>
      <c r="C40" s="96">
        <v>7</v>
      </c>
      <c r="D40" s="97" t="s">
        <v>28</v>
      </c>
      <c r="E40" s="98"/>
      <c r="F40" s="133">
        <f t="shared" ref="F40:H41" si="7">F41</f>
        <v>0</v>
      </c>
      <c r="G40" s="133">
        <f t="shared" si="7"/>
        <v>0</v>
      </c>
      <c r="H40" s="182">
        <f t="shared" si="7"/>
        <v>0</v>
      </c>
    </row>
    <row r="41" spans="1:8" ht="32.15" hidden="1" customHeight="1" x14ac:dyDescent="0.2">
      <c r="A41" s="111" t="s">
        <v>146</v>
      </c>
      <c r="B41" s="96">
        <v>1</v>
      </c>
      <c r="C41" s="96">
        <v>7</v>
      </c>
      <c r="D41" s="97" t="s">
        <v>28</v>
      </c>
      <c r="E41" s="98">
        <v>200</v>
      </c>
      <c r="F41" s="133">
        <f t="shared" si="7"/>
        <v>0</v>
      </c>
      <c r="G41" s="133">
        <f t="shared" si="7"/>
        <v>0</v>
      </c>
      <c r="H41" s="182">
        <f t="shared" si="7"/>
        <v>0</v>
      </c>
    </row>
    <row r="42" spans="1:8" ht="32.15" hidden="1" customHeight="1" x14ac:dyDescent="0.2">
      <c r="A42" s="111" t="s">
        <v>17</v>
      </c>
      <c r="B42" s="96">
        <v>1</v>
      </c>
      <c r="C42" s="96">
        <v>7</v>
      </c>
      <c r="D42" s="97" t="s">
        <v>28</v>
      </c>
      <c r="E42" s="98">
        <v>240</v>
      </c>
      <c r="F42" s="133"/>
      <c r="G42" s="133"/>
      <c r="H42" s="182"/>
    </row>
    <row r="43" spans="1:8" ht="16" customHeight="1" x14ac:dyDescent="0.25">
      <c r="A43" s="181" t="s">
        <v>29</v>
      </c>
      <c r="B43" s="176">
        <v>1</v>
      </c>
      <c r="C43" s="176">
        <v>11</v>
      </c>
      <c r="D43" s="177" t="s">
        <v>7</v>
      </c>
      <c r="E43" s="178" t="s">
        <v>7</v>
      </c>
      <c r="F43" s="179">
        <f t="shared" ref="F43:H46" si="8">F44</f>
        <v>20</v>
      </c>
      <c r="G43" s="179">
        <f t="shared" si="8"/>
        <v>20</v>
      </c>
      <c r="H43" s="180">
        <f t="shared" si="8"/>
        <v>20</v>
      </c>
    </row>
    <row r="44" spans="1:8" ht="16" customHeight="1" x14ac:dyDescent="0.25">
      <c r="A44" s="111" t="s">
        <v>9</v>
      </c>
      <c r="B44" s="96">
        <v>1</v>
      </c>
      <c r="C44" s="96">
        <v>11</v>
      </c>
      <c r="D44" s="97" t="s">
        <v>10</v>
      </c>
      <c r="E44" s="98" t="s">
        <v>7</v>
      </c>
      <c r="F44" s="133">
        <f t="shared" si="8"/>
        <v>20</v>
      </c>
      <c r="G44" s="133">
        <f t="shared" si="8"/>
        <v>20</v>
      </c>
      <c r="H44" s="182">
        <f t="shared" si="8"/>
        <v>20</v>
      </c>
    </row>
    <row r="45" spans="1:8" ht="16" customHeight="1" x14ac:dyDescent="0.25">
      <c r="A45" s="111" t="s">
        <v>145</v>
      </c>
      <c r="B45" s="96">
        <v>1</v>
      </c>
      <c r="C45" s="96">
        <v>11</v>
      </c>
      <c r="D45" s="97" t="s">
        <v>30</v>
      </c>
      <c r="E45" s="98" t="s">
        <v>7</v>
      </c>
      <c r="F45" s="133">
        <f t="shared" si="8"/>
        <v>20</v>
      </c>
      <c r="G45" s="133">
        <f t="shared" si="8"/>
        <v>20</v>
      </c>
      <c r="H45" s="182">
        <f t="shared" si="8"/>
        <v>20</v>
      </c>
    </row>
    <row r="46" spans="1:8" ht="16" customHeight="1" x14ac:dyDescent="0.25">
      <c r="A46" s="111" t="s">
        <v>18</v>
      </c>
      <c r="B46" s="96">
        <v>1</v>
      </c>
      <c r="C46" s="96">
        <v>11</v>
      </c>
      <c r="D46" s="97" t="s">
        <v>30</v>
      </c>
      <c r="E46" s="98">
        <v>800</v>
      </c>
      <c r="F46" s="133">
        <f t="shared" si="8"/>
        <v>20</v>
      </c>
      <c r="G46" s="133">
        <f t="shared" si="8"/>
        <v>20</v>
      </c>
      <c r="H46" s="182">
        <f t="shared" si="8"/>
        <v>20</v>
      </c>
    </row>
    <row r="47" spans="1:8" ht="16" customHeight="1" x14ac:dyDescent="0.25">
      <c r="A47" s="111" t="s">
        <v>31</v>
      </c>
      <c r="B47" s="96">
        <v>1</v>
      </c>
      <c r="C47" s="96">
        <v>11</v>
      </c>
      <c r="D47" s="97" t="s">
        <v>30</v>
      </c>
      <c r="E47" s="98">
        <v>870</v>
      </c>
      <c r="F47" s="133">
        <v>20</v>
      </c>
      <c r="G47" s="133">
        <v>20</v>
      </c>
      <c r="H47" s="133">
        <v>20</v>
      </c>
    </row>
    <row r="48" spans="1:8" ht="16" customHeight="1" x14ac:dyDescent="0.25">
      <c r="A48" s="181" t="s">
        <v>32</v>
      </c>
      <c r="B48" s="176">
        <v>1</v>
      </c>
      <c r="C48" s="176">
        <v>13</v>
      </c>
      <c r="D48" s="177" t="s">
        <v>7</v>
      </c>
      <c r="E48" s="178" t="s">
        <v>7</v>
      </c>
      <c r="F48" s="179">
        <f>F49</f>
        <v>10</v>
      </c>
      <c r="G48" s="179">
        <f>G49</f>
        <v>10</v>
      </c>
      <c r="H48" s="180">
        <f>H49</f>
        <v>10</v>
      </c>
    </row>
    <row r="49" spans="1:8" ht="16" customHeight="1" x14ac:dyDescent="0.25">
      <c r="A49" s="111" t="s">
        <v>9</v>
      </c>
      <c r="B49" s="96">
        <v>1</v>
      </c>
      <c r="C49" s="96">
        <v>13</v>
      </c>
      <c r="D49" s="97" t="s">
        <v>10</v>
      </c>
      <c r="E49" s="98" t="s">
        <v>7</v>
      </c>
      <c r="F49" s="133">
        <f>F50+F53</f>
        <v>10</v>
      </c>
      <c r="G49" s="133">
        <f>G50+G53</f>
        <v>10</v>
      </c>
      <c r="H49" s="182">
        <f>H50+H53</f>
        <v>10</v>
      </c>
    </row>
    <row r="50" spans="1:8" ht="32.15" hidden="1" customHeight="1" x14ac:dyDescent="0.2">
      <c r="A50" s="111" t="s">
        <v>179</v>
      </c>
      <c r="B50" s="96">
        <v>1</v>
      </c>
      <c r="C50" s="96">
        <v>13</v>
      </c>
      <c r="D50" s="97" t="s">
        <v>33</v>
      </c>
      <c r="E50" s="98" t="s">
        <v>7</v>
      </c>
      <c r="F50" s="133">
        <f t="shared" ref="F50:H51" si="9">F51</f>
        <v>0</v>
      </c>
      <c r="G50" s="133">
        <f t="shared" si="9"/>
        <v>0</v>
      </c>
      <c r="H50" s="182">
        <f t="shared" si="9"/>
        <v>0</v>
      </c>
    </row>
    <row r="51" spans="1:8" ht="32.15" hidden="1" customHeight="1" x14ac:dyDescent="0.2">
      <c r="A51" s="111" t="s">
        <v>146</v>
      </c>
      <c r="B51" s="96">
        <v>1</v>
      </c>
      <c r="C51" s="96">
        <v>13</v>
      </c>
      <c r="D51" s="97" t="s">
        <v>33</v>
      </c>
      <c r="E51" s="98">
        <v>200</v>
      </c>
      <c r="F51" s="133">
        <f t="shared" si="9"/>
        <v>0</v>
      </c>
      <c r="G51" s="133">
        <f t="shared" si="9"/>
        <v>0</v>
      </c>
      <c r="H51" s="182">
        <f t="shared" si="9"/>
        <v>0</v>
      </c>
    </row>
    <row r="52" spans="1:8" ht="32.15" hidden="1" customHeight="1" x14ac:dyDescent="0.2">
      <c r="A52" s="111" t="s">
        <v>17</v>
      </c>
      <c r="B52" s="96">
        <v>1</v>
      </c>
      <c r="C52" s="96">
        <v>13</v>
      </c>
      <c r="D52" s="97" t="s">
        <v>33</v>
      </c>
      <c r="E52" s="98">
        <v>240</v>
      </c>
      <c r="F52" s="133"/>
      <c r="G52" s="133"/>
      <c r="H52" s="182"/>
    </row>
    <row r="53" spans="1:8" ht="16" customHeight="1" x14ac:dyDescent="0.25">
      <c r="A53" s="111" t="s">
        <v>34</v>
      </c>
      <c r="B53" s="96">
        <v>1</v>
      </c>
      <c r="C53" s="96">
        <v>13</v>
      </c>
      <c r="D53" s="97" t="s">
        <v>35</v>
      </c>
      <c r="E53" s="98" t="s">
        <v>7</v>
      </c>
      <c r="F53" s="133">
        <f>F54+F56</f>
        <v>10</v>
      </c>
      <c r="G53" s="133">
        <f>G54+G56</f>
        <v>10</v>
      </c>
      <c r="H53" s="182">
        <f>H54+H56</f>
        <v>10</v>
      </c>
    </row>
    <row r="54" spans="1:8" ht="32.15" hidden="1" customHeight="1" x14ac:dyDescent="0.2">
      <c r="A54" s="111" t="s">
        <v>146</v>
      </c>
      <c r="B54" s="96">
        <v>1</v>
      </c>
      <c r="C54" s="96">
        <v>13</v>
      </c>
      <c r="D54" s="97" t="s">
        <v>35</v>
      </c>
      <c r="E54" s="98">
        <v>200</v>
      </c>
      <c r="F54" s="133">
        <f>F55</f>
        <v>0</v>
      </c>
      <c r="G54" s="133">
        <f>G55</f>
        <v>0</v>
      </c>
      <c r="H54" s="182">
        <f>H55</f>
        <v>0</v>
      </c>
    </row>
    <row r="55" spans="1:8" ht="32.15" hidden="1" customHeight="1" x14ac:dyDescent="0.2">
      <c r="A55" s="111" t="s">
        <v>17</v>
      </c>
      <c r="B55" s="96">
        <v>1</v>
      </c>
      <c r="C55" s="96">
        <v>13</v>
      </c>
      <c r="D55" s="97" t="s">
        <v>35</v>
      </c>
      <c r="E55" s="98">
        <v>240</v>
      </c>
      <c r="F55" s="133">
        <v>0</v>
      </c>
      <c r="G55" s="133"/>
      <c r="H55" s="182"/>
    </row>
    <row r="56" spans="1:8" ht="16" customHeight="1" x14ac:dyDescent="0.25">
      <c r="A56" s="111" t="s">
        <v>18</v>
      </c>
      <c r="B56" s="96">
        <v>1</v>
      </c>
      <c r="C56" s="96">
        <v>13</v>
      </c>
      <c r="D56" s="97" t="s">
        <v>35</v>
      </c>
      <c r="E56" s="98">
        <v>800</v>
      </c>
      <c r="F56" s="133">
        <f>F57+F58</f>
        <v>10</v>
      </c>
      <c r="G56" s="133">
        <f>G57+G58</f>
        <v>10</v>
      </c>
      <c r="H56" s="182">
        <f>H57+H58</f>
        <v>10</v>
      </c>
    </row>
    <row r="57" spans="1:8" ht="16" hidden="1" customHeight="1" x14ac:dyDescent="0.2">
      <c r="A57" s="111" t="s">
        <v>36</v>
      </c>
      <c r="B57" s="96">
        <v>1</v>
      </c>
      <c r="C57" s="96">
        <v>13</v>
      </c>
      <c r="D57" s="97" t="s">
        <v>35</v>
      </c>
      <c r="E57" s="98">
        <v>830</v>
      </c>
      <c r="F57" s="133"/>
      <c r="G57" s="133"/>
      <c r="H57" s="182"/>
    </row>
    <row r="58" spans="1:8" ht="16" customHeight="1" x14ac:dyDescent="0.25">
      <c r="A58" s="111" t="s">
        <v>19</v>
      </c>
      <c r="B58" s="96">
        <v>1</v>
      </c>
      <c r="C58" s="96">
        <v>13</v>
      </c>
      <c r="D58" s="97" t="s">
        <v>35</v>
      </c>
      <c r="E58" s="98">
        <v>850</v>
      </c>
      <c r="F58" s="133">
        <v>10</v>
      </c>
      <c r="G58" s="133">
        <v>10</v>
      </c>
      <c r="H58" s="133">
        <v>10</v>
      </c>
    </row>
    <row r="59" spans="1:8" ht="16" customHeight="1" x14ac:dyDescent="0.25">
      <c r="A59" s="181" t="s">
        <v>197</v>
      </c>
      <c r="B59" s="176">
        <v>2</v>
      </c>
      <c r="C59" s="176"/>
      <c r="D59" s="177" t="s">
        <v>7</v>
      </c>
      <c r="E59" s="178" t="s">
        <v>7</v>
      </c>
      <c r="F59" s="179">
        <f>F60</f>
        <v>189.92000000000002</v>
      </c>
      <c r="G59" s="179">
        <f t="shared" ref="G59:H59" si="10">G60</f>
        <v>208.93</v>
      </c>
      <c r="H59" s="179">
        <f t="shared" si="10"/>
        <v>216.76000000000002</v>
      </c>
    </row>
    <row r="60" spans="1:8" ht="16" customHeight="1" x14ac:dyDescent="0.25">
      <c r="A60" s="181" t="s">
        <v>37</v>
      </c>
      <c r="B60" s="176">
        <v>2</v>
      </c>
      <c r="C60" s="176">
        <v>3</v>
      </c>
      <c r="D60" s="177" t="s">
        <v>7</v>
      </c>
      <c r="E60" s="178" t="s">
        <v>7</v>
      </c>
      <c r="F60" s="179">
        <f t="shared" ref="F60:H60" si="11">F61</f>
        <v>189.92000000000002</v>
      </c>
      <c r="G60" s="179">
        <f t="shared" si="11"/>
        <v>208.93</v>
      </c>
      <c r="H60" s="180">
        <f t="shared" si="11"/>
        <v>216.76000000000002</v>
      </c>
    </row>
    <row r="61" spans="1:8" ht="16" customHeight="1" x14ac:dyDescent="0.25">
      <c r="A61" s="111" t="s">
        <v>15</v>
      </c>
      <c r="B61" s="96">
        <v>2</v>
      </c>
      <c r="C61" s="96">
        <v>3</v>
      </c>
      <c r="D61" s="97" t="s">
        <v>10</v>
      </c>
      <c r="E61" s="98" t="s">
        <v>7</v>
      </c>
      <c r="F61" s="133">
        <f>F62+F65</f>
        <v>189.92000000000002</v>
      </c>
      <c r="G61" s="133">
        <f t="shared" ref="G61:H61" si="12">G62+G65</f>
        <v>208.93</v>
      </c>
      <c r="H61" s="133">
        <f t="shared" si="12"/>
        <v>216.76000000000002</v>
      </c>
    </row>
    <row r="62" spans="1:8" s="185" customFormat="1" ht="15.55" x14ac:dyDescent="0.3">
      <c r="A62" s="111" t="s">
        <v>379</v>
      </c>
      <c r="B62" s="96">
        <v>2</v>
      </c>
      <c r="C62" s="96">
        <v>3</v>
      </c>
      <c r="D62" s="97" t="s">
        <v>380</v>
      </c>
      <c r="E62" s="184" t="s">
        <v>7</v>
      </c>
      <c r="F62" s="133">
        <f>F63</f>
        <v>2.8</v>
      </c>
      <c r="G62" s="133">
        <f t="shared" ref="G62:H63" si="13">G63</f>
        <v>0</v>
      </c>
      <c r="H62" s="133">
        <f t="shared" si="13"/>
        <v>0</v>
      </c>
    </row>
    <row r="63" spans="1:8" ht="63.95" customHeight="1" x14ac:dyDescent="0.25">
      <c r="A63" s="111" t="s">
        <v>13</v>
      </c>
      <c r="B63" s="96">
        <v>2</v>
      </c>
      <c r="C63" s="96">
        <v>3</v>
      </c>
      <c r="D63" s="97" t="s">
        <v>380</v>
      </c>
      <c r="E63" s="98">
        <v>100</v>
      </c>
      <c r="F63" s="133">
        <f>F64</f>
        <v>2.8</v>
      </c>
      <c r="G63" s="133">
        <f t="shared" si="13"/>
        <v>0</v>
      </c>
      <c r="H63" s="133">
        <f t="shared" si="13"/>
        <v>0</v>
      </c>
    </row>
    <row r="64" spans="1:8" ht="32.15" customHeight="1" x14ac:dyDescent="0.25">
      <c r="A64" s="111" t="s">
        <v>39</v>
      </c>
      <c r="B64" s="96">
        <v>2</v>
      </c>
      <c r="C64" s="96">
        <v>3</v>
      </c>
      <c r="D64" s="97" t="s">
        <v>380</v>
      </c>
      <c r="E64" s="98">
        <v>120</v>
      </c>
      <c r="F64" s="186">
        <v>2.8</v>
      </c>
      <c r="G64" s="186">
        <v>0</v>
      </c>
      <c r="H64" s="187">
        <v>0</v>
      </c>
    </row>
    <row r="65" spans="1:8" s="185" customFormat="1" ht="32.15" customHeight="1" x14ac:dyDescent="0.3">
      <c r="A65" s="111" t="s">
        <v>180</v>
      </c>
      <c r="B65" s="96">
        <v>2</v>
      </c>
      <c r="C65" s="96">
        <v>3</v>
      </c>
      <c r="D65" s="97" t="s">
        <v>38</v>
      </c>
      <c r="E65" s="184" t="s">
        <v>7</v>
      </c>
      <c r="F65" s="133">
        <f>F66+F68</f>
        <v>187.12</v>
      </c>
      <c r="G65" s="133">
        <f>G66+G68</f>
        <v>208.93</v>
      </c>
      <c r="H65" s="182">
        <f>H66+H68</f>
        <v>216.76000000000002</v>
      </c>
    </row>
    <row r="66" spans="1:8" ht="63.95" customHeight="1" x14ac:dyDescent="0.25">
      <c r="A66" s="111" t="s">
        <v>13</v>
      </c>
      <c r="B66" s="96">
        <v>2</v>
      </c>
      <c r="C66" s="96">
        <v>3</v>
      </c>
      <c r="D66" s="97" t="s">
        <v>38</v>
      </c>
      <c r="E66" s="98">
        <v>100</v>
      </c>
      <c r="F66" s="133">
        <f>F67</f>
        <v>177.12</v>
      </c>
      <c r="G66" s="133">
        <f>G67</f>
        <v>189.12</v>
      </c>
      <c r="H66" s="182">
        <f>H67</f>
        <v>196.8</v>
      </c>
    </row>
    <row r="67" spans="1:8" ht="32.15" customHeight="1" x14ac:dyDescent="0.25">
      <c r="A67" s="111" t="s">
        <v>39</v>
      </c>
      <c r="B67" s="96">
        <v>2</v>
      </c>
      <c r="C67" s="96">
        <v>3</v>
      </c>
      <c r="D67" s="97" t="s">
        <v>38</v>
      </c>
      <c r="E67" s="98">
        <v>120</v>
      </c>
      <c r="F67" s="186">
        <v>177.12</v>
      </c>
      <c r="G67" s="186">
        <v>189.12</v>
      </c>
      <c r="H67" s="187">
        <v>196.8</v>
      </c>
    </row>
    <row r="68" spans="1:8" ht="32.15" customHeight="1" x14ac:dyDescent="0.25">
      <c r="A68" s="111" t="s">
        <v>146</v>
      </c>
      <c r="B68" s="96">
        <v>2</v>
      </c>
      <c r="C68" s="96">
        <v>3</v>
      </c>
      <c r="D68" s="97" t="s">
        <v>40</v>
      </c>
      <c r="E68" s="98">
        <v>200</v>
      </c>
      <c r="F68" s="133">
        <f>F69</f>
        <v>10</v>
      </c>
      <c r="G68" s="133">
        <f>G69</f>
        <v>19.809999999999999</v>
      </c>
      <c r="H68" s="182">
        <f>H69</f>
        <v>19.96</v>
      </c>
    </row>
    <row r="69" spans="1:8" ht="32.15" customHeight="1" x14ac:dyDescent="0.25">
      <c r="A69" s="111" t="s">
        <v>17</v>
      </c>
      <c r="B69" s="96">
        <v>2</v>
      </c>
      <c r="C69" s="96">
        <v>3</v>
      </c>
      <c r="D69" s="97" t="s">
        <v>40</v>
      </c>
      <c r="E69" s="98">
        <v>240</v>
      </c>
      <c r="F69" s="186">
        <v>10</v>
      </c>
      <c r="G69" s="186">
        <v>19.809999999999999</v>
      </c>
      <c r="H69" s="187">
        <v>19.96</v>
      </c>
    </row>
    <row r="70" spans="1:8" s="188" customFormat="1" ht="32.15" customHeight="1" x14ac:dyDescent="0.3">
      <c r="A70" s="175" t="s">
        <v>41</v>
      </c>
      <c r="B70" s="176">
        <v>3</v>
      </c>
      <c r="C70" s="96"/>
      <c r="D70" s="97"/>
      <c r="E70" s="98"/>
      <c r="F70" s="179">
        <f>F71</f>
        <v>150</v>
      </c>
      <c r="G70" s="179">
        <f>G71</f>
        <v>30</v>
      </c>
      <c r="H70" s="180">
        <f>H71</f>
        <v>30</v>
      </c>
    </row>
    <row r="71" spans="1:8" ht="32.15" customHeight="1" x14ac:dyDescent="0.25">
      <c r="A71" s="175" t="s">
        <v>176</v>
      </c>
      <c r="B71" s="176">
        <v>3</v>
      </c>
      <c r="C71" s="176">
        <v>10</v>
      </c>
      <c r="D71" s="177" t="s">
        <v>7</v>
      </c>
      <c r="E71" s="178" t="s">
        <v>7</v>
      </c>
      <c r="F71" s="179">
        <f>F72+F76</f>
        <v>150</v>
      </c>
      <c r="G71" s="179">
        <f>G72+G76</f>
        <v>30</v>
      </c>
      <c r="H71" s="180">
        <f>H72+H76</f>
        <v>30</v>
      </c>
    </row>
    <row r="72" spans="1:8" ht="62.25" x14ac:dyDescent="0.25">
      <c r="A72" s="181" t="s">
        <v>381</v>
      </c>
      <c r="B72" s="176">
        <v>3</v>
      </c>
      <c r="C72" s="176">
        <v>10</v>
      </c>
      <c r="D72" s="177" t="s">
        <v>42</v>
      </c>
      <c r="E72" s="178" t="s">
        <v>7</v>
      </c>
      <c r="F72" s="179">
        <f>F73</f>
        <v>150</v>
      </c>
      <c r="G72" s="179">
        <f t="shared" ref="G72:H72" si="14">G73</f>
        <v>30</v>
      </c>
      <c r="H72" s="179">
        <f t="shared" si="14"/>
        <v>30</v>
      </c>
    </row>
    <row r="73" spans="1:8" ht="15.55" x14ac:dyDescent="0.25">
      <c r="A73" s="111" t="s">
        <v>382</v>
      </c>
      <c r="B73" s="96">
        <v>3</v>
      </c>
      <c r="C73" s="96">
        <v>10</v>
      </c>
      <c r="D73" s="97" t="s">
        <v>43</v>
      </c>
      <c r="E73" s="98" t="s">
        <v>7</v>
      </c>
      <c r="F73" s="133">
        <f t="shared" ref="F73:H74" si="15">F74</f>
        <v>150</v>
      </c>
      <c r="G73" s="133">
        <f t="shared" si="15"/>
        <v>30</v>
      </c>
      <c r="H73" s="182">
        <f t="shared" si="15"/>
        <v>30</v>
      </c>
    </row>
    <row r="74" spans="1:8" ht="32.15" customHeight="1" x14ac:dyDescent="0.25">
      <c r="A74" s="111" t="s">
        <v>146</v>
      </c>
      <c r="B74" s="96">
        <v>3</v>
      </c>
      <c r="C74" s="96">
        <v>10</v>
      </c>
      <c r="D74" s="97" t="s">
        <v>43</v>
      </c>
      <c r="E74" s="98">
        <v>200</v>
      </c>
      <c r="F74" s="133">
        <f t="shared" si="15"/>
        <v>150</v>
      </c>
      <c r="G74" s="133">
        <f t="shared" si="15"/>
        <v>30</v>
      </c>
      <c r="H74" s="182">
        <f t="shared" si="15"/>
        <v>30</v>
      </c>
    </row>
    <row r="75" spans="1:8" ht="32.15" customHeight="1" x14ac:dyDescent="0.25">
      <c r="A75" s="111" t="s">
        <v>17</v>
      </c>
      <c r="B75" s="96">
        <v>3</v>
      </c>
      <c r="C75" s="96">
        <v>10</v>
      </c>
      <c r="D75" s="97" t="s">
        <v>43</v>
      </c>
      <c r="E75" s="98">
        <v>240</v>
      </c>
      <c r="F75" s="133">
        <v>150</v>
      </c>
      <c r="G75" s="133">
        <v>30</v>
      </c>
      <c r="H75" s="182">
        <v>30</v>
      </c>
    </row>
    <row r="76" spans="1:8" ht="18" hidden="1" customHeight="1" x14ac:dyDescent="0.2">
      <c r="A76" s="181" t="s">
        <v>9</v>
      </c>
      <c r="B76" s="176">
        <v>3</v>
      </c>
      <c r="C76" s="176">
        <v>10</v>
      </c>
      <c r="D76" s="177" t="s">
        <v>10</v>
      </c>
      <c r="E76" s="178"/>
      <c r="F76" s="179">
        <f>F77</f>
        <v>0</v>
      </c>
      <c r="G76" s="179">
        <f t="shared" ref="G76:H76" si="16">G77</f>
        <v>0</v>
      </c>
      <c r="H76" s="179">
        <f t="shared" si="16"/>
        <v>0</v>
      </c>
    </row>
    <row r="77" spans="1:8" ht="47.95" hidden="1" customHeight="1" x14ac:dyDescent="0.2">
      <c r="A77" s="111" t="s">
        <v>44</v>
      </c>
      <c r="B77" s="96">
        <v>3</v>
      </c>
      <c r="C77" s="96">
        <v>10</v>
      </c>
      <c r="D77" s="97" t="s">
        <v>45</v>
      </c>
      <c r="E77" s="98"/>
      <c r="F77" s="133">
        <f t="shared" ref="F77:H78" si="17">F78</f>
        <v>0</v>
      </c>
      <c r="G77" s="133">
        <f t="shared" si="17"/>
        <v>0</v>
      </c>
      <c r="H77" s="182">
        <f t="shared" si="17"/>
        <v>0</v>
      </c>
    </row>
    <row r="78" spans="1:8" ht="32.15" hidden="1" customHeight="1" x14ac:dyDescent="0.2">
      <c r="A78" s="111" t="s">
        <v>146</v>
      </c>
      <c r="B78" s="96">
        <v>3</v>
      </c>
      <c r="C78" s="96">
        <v>10</v>
      </c>
      <c r="D78" s="97" t="s">
        <v>45</v>
      </c>
      <c r="E78" s="98">
        <v>200</v>
      </c>
      <c r="F78" s="133">
        <f t="shared" si="17"/>
        <v>0</v>
      </c>
      <c r="G78" s="133">
        <f t="shared" si="17"/>
        <v>0</v>
      </c>
      <c r="H78" s="182">
        <f t="shared" si="17"/>
        <v>0</v>
      </c>
    </row>
    <row r="79" spans="1:8" ht="32.15" hidden="1" customHeight="1" x14ac:dyDescent="0.2">
      <c r="A79" s="111" t="s">
        <v>17</v>
      </c>
      <c r="B79" s="96">
        <v>3</v>
      </c>
      <c r="C79" s="96">
        <v>10</v>
      </c>
      <c r="D79" s="97" t="s">
        <v>45</v>
      </c>
      <c r="E79" s="98">
        <v>240</v>
      </c>
      <c r="F79" s="133"/>
      <c r="G79" s="133"/>
      <c r="H79" s="182"/>
    </row>
    <row r="80" spans="1:8" ht="16" customHeight="1" x14ac:dyDescent="0.25">
      <c r="A80" s="181" t="s">
        <v>46</v>
      </c>
      <c r="B80" s="176">
        <v>4</v>
      </c>
      <c r="C80" s="96"/>
      <c r="D80" s="97"/>
      <c r="E80" s="98"/>
      <c r="F80" s="179">
        <f>F81+F86</f>
        <v>2837.9</v>
      </c>
      <c r="G80" s="179">
        <f>G81+G86</f>
        <v>2269</v>
      </c>
      <c r="H80" s="180">
        <f>H81+H86</f>
        <v>3132</v>
      </c>
    </row>
    <row r="81" spans="1:8" ht="16" hidden="1" customHeight="1" x14ac:dyDescent="0.2">
      <c r="A81" s="181" t="s">
        <v>47</v>
      </c>
      <c r="B81" s="176">
        <v>4</v>
      </c>
      <c r="C81" s="176">
        <v>6</v>
      </c>
      <c r="D81" s="177" t="s">
        <v>7</v>
      </c>
      <c r="E81" s="178" t="s">
        <v>7</v>
      </c>
      <c r="F81" s="179">
        <f>F82</f>
        <v>0</v>
      </c>
      <c r="G81" s="179">
        <f>G82</f>
        <v>0</v>
      </c>
      <c r="H81" s="180">
        <f>H82</f>
        <v>0</v>
      </c>
    </row>
    <row r="82" spans="1:8" ht="18" hidden="1" customHeight="1" x14ac:dyDescent="0.2">
      <c r="A82" s="111" t="s">
        <v>9</v>
      </c>
      <c r="B82" s="96">
        <v>4</v>
      </c>
      <c r="C82" s="96">
        <v>6</v>
      </c>
      <c r="D82" s="97" t="s">
        <v>10</v>
      </c>
      <c r="E82" s="178"/>
      <c r="F82" s="133">
        <f>F83</f>
        <v>0</v>
      </c>
      <c r="G82" s="133">
        <f t="shared" ref="G82:H82" si="18">G83</f>
        <v>0</v>
      </c>
      <c r="H82" s="133">
        <f t="shared" si="18"/>
        <v>0</v>
      </c>
    </row>
    <row r="83" spans="1:8" ht="16" hidden="1" customHeight="1" x14ac:dyDescent="0.2">
      <c r="A83" s="111" t="s">
        <v>48</v>
      </c>
      <c r="B83" s="96">
        <v>4</v>
      </c>
      <c r="C83" s="96">
        <v>6</v>
      </c>
      <c r="D83" s="97" t="s">
        <v>49</v>
      </c>
      <c r="E83" s="98"/>
      <c r="F83" s="133">
        <f t="shared" ref="F83:H84" si="19">F84</f>
        <v>0</v>
      </c>
      <c r="G83" s="133">
        <f t="shared" si="19"/>
        <v>0</v>
      </c>
      <c r="H83" s="182">
        <f t="shared" si="19"/>
        <v>0</v>
      </c>
    </row>
    <row r="84" spans="1:8" ht="32.15" hidden="1" customHeight="1" x14ac:dyDescent="0.2">
      <c r="A84" s="111" t="s">
        <v>146</v>
      </c>
      <c r="B84" s="96">
        <v>4</v>
      </c>
      <c r="C84" s="96">
        <v>6</v>
      </c>
      <c r="D84" s="97" t="s">
        <v>49</v>
      </c>
      <c r="E84" s="98">
        <v>200</v>
      </c>
      <c r="F84" s="133">
        <f t="shared" si="19"/>
        <v>0</v>
      </c>
      <c r="G84" s="133">
        <f t="shared" si="19"/>
        <v>0</v>
      </c>
      <c r="H84" s="182">
        <f t="shared" si="19"/>
        <v>0</v>
      </c>
    </row>
    <row r="85" spans="1:8" ht="32.15" hidden="1" customHeight="1" x14ac:dyDescent="0.2">
      <c r="A85" s="111" t="s">
        <v>17</v>
      </c>
      <c r="B85" s="96">
        <v>4</v>
      </c>
      <c r="C85" s="96">
        <v>6</v>
      </c>
      <c r="D85" s="97" t="s">
        <v>49</v>
      </c>
      <c r="E85" s="98">
        <v>240</v>
      </c>
      <c r="F85" s="133"/>
      <c r="G85" s="133"/>
      <c r="H85" s="182"/>
    </row>
    <row r="86" spans="1:8" ht="16" customHeight="1" x14ac:dyDescent="0.25">
      <c r="A86" s="181" t="s">
        <v>50</v>
      </c>
      <c r="B86" s="176">
        <v>4</v>
      </c>
      <c r="C86" s="176">
        <v>9</v>
      </c>
      <c r="D86" s="177" t="s">
        <v>7</v>
      </c>
      <c r="E86" s="178" t="s">
        <v>7</v>
      </c>
      <c r="F86" s="179">
        <f>F87+F118</f>
        <v>2837.9</v>
      </c>
      <c r="G86" s="179">
        <f>G87+G118</f>
        <v>2269</v>
      </c>
      <c r="H86" s="180">
        <f>H87+H118</f>
        <v>3132</v>
      </c>
    </row>
    <row r="87" spans="1:8" ht="32.15" customHeight="1" x14ac:dyDescent="0.25">
      <c r="A87" s="181" t="s">
        <v>374</v>
      </c>
      <c r="B87" s="176">
        <v>4</v>
      </c>
      <c r="C87" s="176">
        <v>9</v>
      </c>
      <c r="D87" s="177" t="s">
        <v>51</v>
      </c>
      <c r="E87" s="178"/>
      <c r="F87" s="179">
        <f>F88+F91+F94+F97+F100+F103+F106+F109+F112+F115</f>
        <v>2837.9</v>
      </c>
      <c r="G87" s="179">
        <f t="shared" ref="G87:H87" si="20">G88+G91+G94+G97+G100+G103+G106+G109+G112+G115</f>
        <v>2269</v>
      </c>
      <c r="H87" s="179">
        <f t="shared" si="20"/>
        <v>3132</v>
      </c>
    </row>
    <row r="88" spans="1:8" ht="15.7" hidden="1" x14ac:dyDescent="0.2">
      <c r="A88" s="189" t="s">
        <v>399</v>
      </c>
      <c r="B88" s="96">
        <v>4</v>
      </c>
      <c r="C88" s="96">
        <v>9</v>
      </c>
      <c r="D88" s="97" t="s">
        <v>400</v>
      </c>
      <c r="E88" s="98"/>
      <c r="F88" s="133">
        <f>F89</f>
        <v>0</v>
      </c>
      <c r="G88" s="133">
        <f t="shared" ref="G88:H88" si="21">G89</f>
        <v>0</v>
      </c>
      <c r="H88" s="133">
        <f t="shared" si="21"/>
        <v>0</v>
      </c>
    </row>
    <row r="89" spans="1:8" ht="32.15" hidden="1" customHeight="1" x14ac:dyDescent="0.2">
      <c r="A89" s="111" t="s">
        <v>146</v>
      </c>
      <c r="B89" s="96">
        <v>4</v>
      </c>
      <c r="C89" s="96">
        <v>9</v>
      </c>
      <c r="D89" s="97" t="s">
        <v>400</v>
      </c>
      <c r="E89" s="98">
        <v>200</v>
      </c>
      <c r="F89" s="133">
        <f>F90</f>
        <v>0</v>
      </c>
      <c r="G89" s="133">
        <f>G90</f>
        <v>0</v>
      </c>
      <c r="H89" s="182">
        <f>H90</f>
        <v>0</v>
      </c>
    </row>
    <row r="90" spans="1:8" ht="32.15" hidden="1" customHeight="1" x14ac:dyDescent="0.2">
      <c r="A90" s="111" t="s">
        <v>17</v>
      </c>
      <c r="B90" s="96">
        <v>4</v>
      </c>
      <c r="C90" s="96">
        <v>9</v>
      </c>
      <c r="D90" s="97" t="s">
        <v>400</v>
      </c>
      <c r="E90" s="98">
        <v>240</v>
      </c>
      <c r="F90" s="133"/>
      <c r="G90" s="133">
        <v>0</v>
      </c>
      <c r="H90" s="182">
        <v>0</v>
      </c>
    </row>
    <row r="91" spans="1:8" ht="31.55" hidden="1" x14ac:dyDescent="0.2">
      <c r="A91" s="111" t="s">
        <v>201</v>
      </c>
      <c r="B91" s="96">
        <v>4</v>
      </c>
      <c r="C91" s="96">
        <v>9</v>
      </c>
      <c r="D91" s="97" t="s">
        <v>401</v>
      </c>
      <c r="E91" s="98"/>
      <c r="F91" s="133">
        <f>F92</f>
        <v>0</v>
      </c>
      <c r="G91" s="133">
        <f t="shared" ref="G91:H91" si="22">G92</f>
        <v>0</v>
      </c>
      <c r="H91" s="133">
        <f t="shared" si="22"/>
        <v>0</v>
      </c>
    </row>
    <row r="92" spans="1:8" ht="32.15" hidden="1" customHeight="1" x14ac:dyDescent="0.2">
      <c r="A92" s="111" t="s">
        <v>146</v>
      </c>
      <c r="B92" s="96">
        <v>4</v>
      </c>
      <c r="C92" s="96">
        <v>9</v>
      </c>
      <c r="D92" s="97" t="s">
        <v>401</v>
      </c>
      <c r="E92" s="98">
        <v>200</v>
      </c>
      <c r="F92" s="133">
        <f t="shared" ref="F92:H92" si="23">F93</f>
        <v>0</v>
      </c>
      <c r="G92" s="133">
        <f t="shared" si="23"/>
        <v>0</v>
      </c>
      <c r="H92" s="182">
        <f t="shared" si="23"/>
        <v>0</v>
      </c>
    </row>
    <row r="93" spans="1:8" ht="32.15" hidden="1" customHeight="1" x14ac:dyDescent="0.2">
      <c r="A93" s="111" t="s">
        <v>17</v>
      </c>
      <c r="B93" s="96">
        <v>4</v>
      </c>
      <c r="C93" s="96">
        <v>9</v>
      </c>
      <c r="D93" s="97" t="s">
        <v>401</v>
      </c>
      <c r="E93" s="98">
        <v>240</v>
      </c>
      <c r="F93" s="133"/>
      <c r="G93" s="133"/>
      <c r="H93" s="182"/>
    </row>
    <row r="94" spans="1:8" ht="31.55" customHeight="1" x14ac:dyDescent="0.25">
      <c r="A94" s="111" t="s">
        <v>402</v>
      </c>
      <c r="B94" s="96">
        <v>4</v>
      </c>
      <c r="C94" s="96">
        <v>9</v>
      </c>
      <c r="D94" s="97" t="s">
        <v>403</v>
      </c>
      <c r="E94" s="178"/>
      <c r="F94" s="133">
        <f t="shared" ref="F94:H95" si="24">F95</f>
        <v>2837.9</v>
      </c>
      <c r="G94" s="133">
        <f t="shared" si="24"/>
        <v>2269</v>
      </c>
      <c r="H94" s="182">
        <f t="shared" si="24"/>
        <v>3132</v>
      </c>
    </row>
    <row r="95" spans="1:8" ht="32.15" customHeight="1" x14ac:dyDescent="0.25">
      <c r="A95" s="111" t="s">
        <v>146</v>
      </c>
      <c r="B95" s="96">
        <v>4</v>
      </c>
      <c r="C95" s="96">
        <v>9</v>
      </c>
      <c r="D95" s="97" t="s">
        <v>403</v>
      </c>
      <c r="E95" s="98">
        <v>200</v>
      </c>
      <c r="F95" s="133">
        <f t="shared" si="24"/>
        <v>2837.9</v>
      </c>
      <c r="G95" s="133">
        <f t="shared" si="24"/>
        <v>2269</v>
      </c>
      <c r="H95" s="182">
        <f t="shared" si="24"/>
        <v>3132</v>
      </c>
    </row>
    <row r="96" spans="1:8" ht="32.15" customHeight="1" x14ac:dyDescent="0.25">
      <c r="A96" s="111" t="s">
        <v>17</v>
      </c>
      <c r="B96" s="96">
        <v>4</v>
      </c>
      <c r="C96" s="96">
        <v>9</v>
      </c>
      <c r="D96" s="97" t="s">
        <v>403</v>
      </c>
      <c r="E96" s="98">
        <v>240</v>
      </c>
      <c r="F96" s="133">
        <f>2183+654.9</f>
        <v>2837.9</v>
      </c>
      <c r="G96" s="133">
        <v>2269</v>
      </c>
      <c r="H96" s="182">
        <v>3132</v>
      </c>
    </row>
    <row r="97" spans="1:8" ht="32.15" hidden="1" customHeight="1" x14ac:dyDescent="0.2">
      <c r="A97" s="111" t="s">
        <v>404</v>
      </c>
      <c r="B97" s="96">
        <v>4</v>
      </c>
      <c r="C97" s="96">
        <v>9</v>
      </c>
      <c r="D97" s="97" t="s">
        <v>405</v>
      </c>
      <c r="E97" s="178"/>
      <c r="F97" s="133">
        <f t="shared" ref="F97:H98" si="25">F98</f>
        <v>0</v>
      </c>
      <c r="G97" s="133">
        <f t="shared" si="25"/>
        <v>0</v>
      </c>
      <c r="H97" s="182">
        <f t="shared" si="25"/>
        <v>0</v>
      </c>
    </row>
    <row r="98" spans="1:8" ht="32.15" hidden="1" customHeight="1" x14ac:dyDescent="0.2">
      <c r="A98" s="111" t="s">
        <v>146</v>
      </c>
      <c r="B98" s="96">
        <v>4</v>
      </c>
      <c r="C98" s="96">
        <v>9</v>
      </c>
      <c r="D98" s="97" t="s">
        <v>405</v>
      </c>
      <c r="E98" s="98">
        <v>200</v>
      </c>
      <c r="F98" s="133">
        <f t="shared" si="25"/>
        <v>0</v>
      </c>
      <c r="G98" s="133">
        <f t="shared" si="25"/>
        <v>0</v>
      </c>
      <c r="H98" s="182">
        <f t="shared" si="25"/>
        <v>0</v>
      </c>
    </row>
    <row r="99" spans="1:8" ht="32.15" hidden="1" customHeight="1" x14ac:dyDescent="0.2">
      <c r="A99" s="111" t="s">
        <v>17</v>
      </c>
      <c r="B99" s="96">
        <v>4</v>
      </c>
      <c r="C99" s="96">
        <v>9</v>
      </c>
      <c r="D99" s="97" t="s">
        <v>405</v>
      </c>
      <c r="E99" s="98">
        <v>240</v>
      </c>
      <c r="F99" s="133"/>
      <c r="G99" s="133"/>
      <c r="H99" s="182"/>
    </row>
    <row r="100" spans="1:8" ht="48.85" hidden="1" customHeight="1" x14ac:dyDescent="0.2">
      <c r="A100" s="190" t="s">
        <v>406</v>
      </c>
      <c r="B100" s="96">
        <v>4</v>
      </c>
      <c r="C100" s="96">
        <v>9</v>
      </c>
      <c r="D100" s="97" t="s">
        <v>407</v>
      </c>
      <c r="E100" s="98"/>
      <c r="F100" s="133">
        <f>F101</f>
        <v>0</v>
      </c>
      <c r="G100" s="133">
        <f t="shared" ref="G100:H100" si="26">G101</f>
        <v>0</v>
      </c>
      <c r="H100" s="133">
        <f t="shared" si="26"/>
        <v>0</v>
      </c>
    </row>
    <row r="101" spans="1:8" ht="31.55" hidden="1" x14ac:dyDescent="0.2">
      <c r="A101" s="111" t="s">
        <v>146</v>
      </c>
      <c r="B101" s="96">
        <v>4</v>
      </c>
      <c r="C101" s="96">
        <v>9</v>
      </c>
      <c r="D101" s="97" t="s">
        <v>407</v>
      </c>
      <c r="E101" s="98">
        <v>200</v>
      </c>
      <c r="F101" s="133">
        <f t="shared" ref="F101:H101" si="27">F102</f>
        <v>0</v>
      </c>
      <c r="G101" s="133">
        <f t="shared" si="27"/>
        <v>0</v>
      </c>
      <c r="H101" s="182">
        <f t="shared" si="27"/>
        <v>0</v>
      </c>
    </row>
    <row r="102" spans="1:8" ht="31.55" hidden="1" x14ac:dyDescent="0.2">
      <c r="A102" s="111" t="s">
        <v>17</v>
      </c>
      <c r="B102" s="96">
        <v>4</v>
      </c>
      <c r="C102" s="96">
        <v>9</v>
      </c>
      <c r="D102" s="97" t="s">
        <v>407</v>
      </c>
      <c r="E102" s="98">
        <v>240</v>
      </c>
      <c r="F102" s="133"/>
      <c r="G102" s="133"/>
      <c r="H102" s="182"/>
    </row>
    <row r="103" spans="1:8" ht="31.55" hidden="1" x14ac:dyDescent="0.2">
      <c r="A103" s="111" t="s">
        <v>408</v>
      </c>
      <c r="B103" s="96">
        <v>4</v>
      </c>
      <c r="C103" s="96">
        <v>9</v>
      </c>
      <c r="D103" s="97" t="s">
        <v>409</v>
      </c>
      <c r="E103" s="98"/>
      <c r="F103" s="133">
        <f>F104</f>
        <v>0</v>
      </c>
      <c r="G103" s="133">
        <f t="shared" ref="G103:H103" si="28">G104</f>
        <v>0</v>
      </c>
      <c r="H103" s="133">
        <f t="shared" si="28"/>
        <v>0</v>
      </c>
    </row>
    <row r="104" spans="1:8" ht="17.3" hidden="1" customHeight="1" x14ac:dyDescent="0.2">
      <c r="A104" s="111" t="s">
        <v>18</v>
      </c>
      <c r="B104" s="96">
        <v>4</v>
      </c>
      <c r="C104" s="96">
        <v>9</v>
      </c>
      <c r="D104" s="97" t="s">
        <v>409</v>
      </c>
      <c r="E104" s="98">
        <v>800</v>
      </c>
      <c r="F104" s="133">
        <f t="shared" ref="F104:H104" si="29">F105</f>
        <v>0</v>
      </c>
      <c r="G104" s="133">
        <f t="shared" si="29"/>
        <v>0</v>
      </c>
      <c r="H104" s="182">
        <f t="shared" si="29"/>
        <v>0</v>
      </c>
    </row>
    <row r="105" spans="1:8" ht="17.3" hidden="1" customHeight="1" x14ac:dyDescent="0.2">
      <c r="A105" s="111" t="s">
        <v>19</v>
      </c>
      <c r="B105" s="96">
        <v>4</v>
      </c>
      <c r="C105" s="96">
        <v>9</v>
      </c>
      <c r="D105" s="97" t="s">
        <v>409</v>
      </c>
      <c r="E105" s="98">
        <v>850</v>
      </c>
      <c r="F105" s="133"/>
      <c r="G105" s="133"/>
      <c r="H105" s="182"/>
    </row>
    <row r="106" spans="1:8" ht="21.75" hidden="1" customHeight="1" x14ac:dyDescent="0.2">
      <c r="A106" s="191" t="s">
        <v>410</v>
      </c>
      <c r="B106" s="96">
        <v>4</v>
      </c>
      <c r="C106" s="96">
        <v>9</v>
      </c>
      <c r="D106" s="97" t="s">
        <v>411</v>
      </c>
      <c r="E106" s="98"/>
      <c r="F106" s="133">
        <f>F107</f>
        <v>0</v>
      </c>
      <c r="G106" s="133">
        <f t="shared" ref="G106:H106" si="30">G107</f>
        <v>0</v>
      </c>
      <c r="H106" s="133">
        <f t="shared" si="30"/>
        <v>0</v>
      </c>
    </row>
    <row r="107" spans="1:8" ht="32.15" hidden="1" customHeight="1" x14ac:dyDescent="0.2">
      <c r="A107" s="111" t="s">
        <v>146</v>
      </c>
      <c r="B107" s="96">
        <v>4</v>
      </c>
      <c r="C107" s="96">
        <v>9</v>
      </c>
      <c r="D107" s="97" t="s">
        <v>411</v>
      </c>
      <c r="E107" s="98">
        <v>200</v>
      </c>
      <c r="F107" s="133">
        <f t="shared" ref="F107:H107" si="31">F108</f>
        <v>0</v>
      </c>
      <c r="G107" s="133">
        <f t="shared" si="31"/>
        <v>0</v>
      </c>
      <c r="H107" s="182">
        <f t="shared" si="31"/>
        <v>0</v>
      </c>
    </row>
    <row r="108" spans="1:8" ht="32.15" hidden="1" customHeight="1" x14ac:dyDescent="0.2">
      <c r="A108" s="111" t="s">
        <v>17</v>
      </c>
      <c r="B108" s="96">
        <v>4</v>
      </c>
      <c r="C108" s="96">
        <v>9</v>
      </c>
      <c r="D108" s="97" t="s">
        <v>411</v>
      </c>
      <c r="E108" s="98">
        <v>240</v>
      </c>
      <c r="F108" s="133"/>
      <c r="G108" s="133"/>
      <c r="H108" s="182"/>
    </row>
    <row r="109" spans="1:8" ht="31.55" hidden="1" x14ac:dyDescent="0.2">
      <c r="A109" s="111" t="s">
        <v>202</v>
      </c>
      <c r="B109" s="96">
        <v>4</v>
      </c>
      <c r="C109" s="96">
        <v>9</v>
      </c>
      <c r="D109" s="97" t="s">
        <v>412</v>
      </c>
      <c r="E109" s="98"/>
      <c r="F109" s="133">
        <f>F110</f>
        <v>0</v>
      </c>
      <c r="G109" s="133">
        <f t="shared" ref="G109:H109" si="32">G110</f>
        <v>0</v>
      </c>
      <c r="H109" s="133">
        <f t="shared" si="32"/>
        <v>0</v>
      </c>
    </row>
    <row r="110" spans="1:8" ht="32.15" hidden="1" customHeight="1" x14ac:dyDescent="0.2">
      <c r="A110" s="111" t="s">
        <v>146</v>
      </c>
      <c r="B110" s="96">
        <v>4</v>
      </c>
      <c r="C110" s="96">
        <v>9</v>
      </c>
      <c r="D110" s="97" t="s">
        <v>412</v>
      </c>
      <c r="E110" s="98">
        <v>200</v>
      </c>
      <c r="F110" s="133">
        <f t="shared" ref="F110:H110" si="33">F111</f>
        <v>0</v>
      </c>
      <c r="G110" s="133">
        <f t="shared" si="33"/>
        <v>0</v>
      </c>
      <c r="H110" s="182">
        <f t="shared" si="33"/>
        <v>0</v>
      </c>
    </row>
    <row r="111" spans="1:8" ht="32.15" hidden="1" customHeight="1" x14ac:dyDescent="0.2">
      <c r="A111" s="111" t="s">
        <v>17</v>
      </c>
      <c r="B111" s="96">
        <v>4</v>
      </c>
      <c r="C111" s="96">
        <v>9</v>
      </c>
      <c r="D111" s="97" t="s">
        <v>412</v>
      </c>
      <c r="E111" s="98">
        <v>240</v>
      </c>
      <c r="F111" s="133"/>
      <c r="G111" s="133"/>
      <c r="H111" s="182"/>
    </row>
    <row r="112" spans="1:8" ht="47.25" hidden="1" x14ac:dyDescent="0.2">
      <c r="A112" s="111" t="s">
        <v>200</v>
      </c>
      <c r="B112" s="96">
        <v>4</v>
      </c>
      <c r="C112" s="96">
        <v>9</v>
      </c>
      <c r="D112" s="97" t="s">
        <v>413</v>
      </c>
      <c r="E112" s="98"/>
      <c r="F112" s="133">
        <f>F113</f>
        <v>0</v>
      </c>
      <c r="G112" s="133">
        <f t="shared" ref="G112:H112" si="34">G113</f>
        <v>0</v>
      </c>
      <c r="H112" s="133">
        <f t="shared" si="34"/>
        <v>0</v>
      </c>
    </row>
    <row r="113" spans="1:8" ht="31.55" hidden="1" x14ac:dyDescent="0.2">
      <c r="A113" s="111" t="s">
        <v>146</v>
      </c>
      <c r="B113" s="96">
        <v>4</v>
      </c>
      <c r="C113" s="96">
        <v>9</v>
      </c>
      <c r="D113" s="97" t="s">
        <v>413</v>
      </c>
      <c r="E113" s="98">
        <v>200</v>
      </c>
      <c r="F113" s="133">
        <f t="shared" ref="F113:H113" si="35">F114</f>
        <v>0</v>
      </c>
      <c r="G113" s="133">
        <f t="shared" si="35"/>
        <v>0</v>
      </c>
      <c r="H113" s="182">
        <f t="shared" si="35"/>
        <v>0</v>
      </c>
    </row>
    <row r="114" spans="1:8" ht="31.55" hidden="1" x14ac:dyDescent="0.2">
      <c r="A114" s="111" t="s">
        <v>17</v>
      </c>
      <c r="B114" s="96">
        <v>4</v>
      </c>
      <c r="C114" s="96">
        <v>9</v>
      </c>
      <c r="D114" s="97" t="s">
        <v>413</v>
      </c>
      <c r="E114" s="98">
        <v>240</v>
      </c>
      <c r="F114" s="133"/>
      <c r="G114" s="133"/>
      <c r="H114" s="182"/>
    </row>
    <row r="115" spans="1:8" ht="47.25" hidden="1" x14ac:dyDescent="0.2">
      <c r="A115" s="111" t="s">
        <v>414</v>
      </c>
      <c r="B115" s="96">
        <v>4</v>
      </c>
      <c r="C115" s="96">
        <v>9</v>
      </c>
      <c r="D115" s="97" t="s">
        <v>415</v>
      </c>
      <c r="E115" s="98"/>
      <c r="F115" s="133">
        <f>F116</f>
        <v>0</v>
      </c>
      <c r="G115" s="133">
        <f t="shared" ref="G115:H115" si="36">G116</f>
        <v>0</v>
      </c>
      <c r="H115" s="133">
        <f t="shared" si="36"/>
        <v>0</v>
      </c>
    </row>
    <row r="116" spans="1:8" ht="15.7" hidden="1" x14ac:dyDescent="0.2">
      <c r="A116" s="111" t="s">
        <v>18</v>
      </c>
      <c r="B116" s="96">
        <v>4</v>
      </c>
      <c r="C116" s="96">
        <v>9</v>
      </c>
      <c r="D116" s="97" t="s">
        <v>415</v>
      </c>
      <c r="E116" s="98">
        <v>800</v>
      </c>
      <c r="F116" s="133">
        <f t="shared" ref="F116:H116" si="37">F117</f>
        <v>0</v>
      </c>
      <c r="G116" s="133">
        <f t="shared" si="37"/>
        <v>0</v>
      </c>
      <c r="H116" s="182">
        <f t="shared" si="37"/>
        <v>0</v>
      </c>
    </row>
    <row r="117" spans="1:8" ht="15.7" hidden="1" x14ac:dyDescent="0.2">
      <c r="A117" s="111" t="s">
        <v>19</v>
      </c>
      <c r="B117" s="96">
        <v>4</v>
      </c>
      <c r="C117" s="96">
        <v>9</v>
      </c>
      <c r="D117" s="97" t="s">
        <v>415</v>
      </c>
      <c r="E117" s="98">
        <v>850</v>
      </c>
      <c r="F117" s="133"/>
      <c r="G117" s="133"/>
      <c r="H117" s="182"/>
    </row>
    <row r="118" spans="1:8" ht="18" hidden="1" customHeight="1" x14ac:dyDescent="0.2">
      <c r="A118" s="181" t="s">
        <v>9</v>
      </c>
      <c r="B118" s="176">
        <v>4</v>
      </c>
      <c r="C118" s="176">
        <v>9</v>
      </c>
      <c r="D118" s="177" t="s">
        <v>10</v>
      </c>
      <c r="E118" s="178"/>
      <c r="F118" s="179">
        <f>F119+F122+F125</f>
        <v>0</v>
      </c>
      <c r="G118" s="179">
        <f t="shared" ref="G118:H118" si="38">G119+G122+G125</f>
        <v>0</v>
      </c>
      <c r="H118" s="179">
        <f t="shared" si="38"/>
        <v>0</v>
      </c>
    </row>
    <row r="119" spans="1:8" ht="47.95" hidden="1" customHeight="1" x14ac:dyDescent="0.2">
      <c r="A119" s="111" t="s">
        <v>165</v>
      </c>
      <c r="B119" s="96">
        <v>4</v>
      </c>
      <c r="C119" s="96">
        <v>9</v>
      </c>
      <c r="D119" s="97" t="s">
        <v>52</v>
      </c>
      <c r="E119" s="98"/>
      <c r="F119" s="133">
        <f t="shared" ref="F119:H120" si="39">F120</f>
        <v>0</v>
      </c>
      <c r="G119" s="133">
        <f t="shared" si="39"/>
        <v>0</v>
      </c>
      <c r="H119" s="182">
        <f t="shared" si="39"/>
        <v>0</v>
      </c>
    </row>
    <row r="120" spans="1:8" ht="32.15" hidden="1" customHeight="1" x14ac:dyDescent="0.2">
      <c r="A120" s="111" t="s">
        <v>146</v>
      </c>
      <c r="B120" s="96">
        <v>4</v>
      </c>
      <c r="C120" s="96">
        <v>9</v>
      </c>
      <c r="D120" s="97" t="s">
        <v>52</v>
      </c>
      <c r="E120" s="98">
        <v>200</v>
      </c>
      <c r="F120" s="133">
        <f t="shared" si="39"/>
        <v>0</v>
      </c>
      <c r="G120" s="133">
        <f t="shared" si="39"/>
        <v>0</v>
      </c>
      <c r="H120" s="182">
        <f t="shared" si="39"/>
        <v>0</v>
      </c>
    </row>
    <row r="121" spans="1:8" ht="32.15" hidden="1" customHeight="1" x14ac:dyDescent="0.2">
      <c r="A121" s="111" t="s">
        <v>17</v>
      </c>
      <c r="B121" s="96">
        <v>4</v>
      </c>
      <c r="C121" s="96">
        <v>9</v>
      </c>
      <c r="D121" s="97" t="s">
        <v>52</v>
      </c>
      <c r="E121" s="98">
        <v>240</v>
      </c>
      <c r="F121" s="133"/>
      <c r="G121" s="133"/>
      <c r="H121" s="182"/>
    </row>
    <row r="122" spans="1:8" ht="31.55" hidden="1" x14ac:dyDescent="0.2">
      <c r="A122" s="111" t="s">
        <v>201</v>
      </c>
      <c r="B122" s="96">
        <v>4</v>
      </c>
      <c r="C122" s="96">
        <v>9</v>
      </c>
      <c r="D122" s="97" t="s">
        <v>203</v>
      </c>
      <c r="E122" s="98"/>
      <c r="F122" s="133">
        <f>F123</f>
        <v>0</v>
      </c>
      <c r="G122" s="133">
        <f t="shared" ref="G122" si="40">G123</f>
        <v>0</v>
      </c>
      <c r="H122" s="133">
        <f t="shared" ref="H122" si="41">H123</f>
        <v>0</v>
      </c>
    </row>
    <row r="123" spans="1:8" ht="32.15" hidden="1" customHeight="1" x14ac:dyDescent="0.2">
      <c r="A123" s="111" t="s">
        <v>146</v>
      </c>
      <c r="B123" s="96">
        <v>4</v>
      </c>
      <c r="C123" s="96">
        <v>9</v>
      </c>
      <c r="D123" s="97" t="s">
        <v>203</v>
      </c>
      <c r="E123" s="98">
        <v>200</v>
      </c>
      <c r="F123" s="133">
        <f t="shared" ref="F123:H123" si="42">F124</f>
        <v>0</v>
      </c>
      <c r="G123" s="133">
        <f t="shared" si="42"/>
        <v>0</v>
      </c>
      <c r="H123" s="182">
        <f t="shared" si="42"/>
        <v>0</v>
      </c>
    </row>
    <row r="124" spans="1:8" ht="32.15" hidden="1" customHeight="1" x14ac:dyDescent="0.2">
      <c r="A124" s="111" t="s">
        <v>17</v>
      </c>
      <c r="B124" s="96">
        <v>4</v>
      </c>
      <c r="C124" s="96">
        <v>9</v>
      </c>
      <c r="D124" s="97" t="s">
        <v>203</v>
      </c>
      <c r="E124" s="98">
        <v>240</v>
      </c>
      <c r="F124" s="133"/>
      <c r="G124" s="133"/>
      <c r="H124" s="182"/>
    </row>
    <row r="125" spans="1:8" ht="31.55" hidden="1" x14ac:dyDescent="0.2">
      <c r="A125" s="111" t="s">
        <v>202</v>
      </c>
      <c r="B125" s="96">
        <v>4</v>
      </c>
      <c r="C125" s="96">
        <v>9</v>
      </c>
      <c r="D125" s="97" t="s">
        <v>204</v>
      </c>
      <c r="E125" s="98"/>
      <c r="F125" s="133">
        <f>F126</f>
        <v>0</v>
      </c>
      <c r="G125" s="133">
        <f t="shared" ref="G125" si="43">G126</f>
        <v>0</v>
      </c>
      <c r="H125" s="133">
        <f t="shared" ref="H125" si="44">H126</f>
        <v>0</v>
      </c>
    </row>
    <row r="126" spans="1:8" ht="32.15" hidden="1" customHeight="1" x14ac:dyDescent="0.2">
      <c r="A126" s="111" t="s">
        <v>146</v>
      </c>
      <c r="B126" s="96">
        <v>4</v>
      </c>
      <c r="C126" s="96">
        <v>9</v>
      </c>
      <c r="D126" s="97" t="s">
        <v>204</v>
      </c>
      <c r="E126" s="98">
        <v>200</v>
      </c>
      <c r="F126" s="133">
        <f t="shared" ref="F126:H126" si="45">F127</f>
        <v>0</v>
      </c>
      <c r="G126" s="133">
        <f t="shared" si="45"/>
        <v>0</v>
      </c>
      <c r="H126" s="182">
        <f t="shared" si="45"/>
        <v>0</v>
      </c>
    </row>
    <row r="127" spans="1:8" ht="32.15" hidden="1" customHeight="1" x14ac:dyDescent="0.2">
      <c r="A127" s="111" t="s">
        <v>17</v>
      </c>
      <c r="B127" s="96">
        <v>4</v>
      </c>
      <c r="C127" s="96">
        <v>9</v>
      </c>
      <c r="D127" s="97" t="s">
        <v>204</v>
      </c>
      <c r="E127" s="98">
        <v>240</v>
      </c>
      <c r="F127" s="133"/>
      <c r="G127" s="133"/>
      <c r="H127" s="182"/>
    </row>
    <row r="128" spans="1:8" ht="16" customHeight="1" x14ac:dyDescent="0.25">
      <c r="A128" s="181" t="s">
        <v>54</v>
      </c>
      <c r="B128" s="176">
        <v>5</v>
      </c>
      <c r="C128" s="176" t="s">
        <v>7</v>
      </c>
      <c r="D128" s="177" t="s">
        <v>7</v>
      </c>
      <c r="E128" s="178" t="s">
        <v>7</v>
      </c>
      <c r="F128" s="179">
        <f>F129+F137+F146</f>
        <v>600</v>
      </c>
      <c r="G128" s="179">
        <f>G129+G137+G146</f>
        <v>900</v>
      </c>
      <c r="H128" s="180">
        <f>H129+H137+H146</f>
        <v>900</v>
      </c>
    </row>
    <row r="129" spans="1:8" ht="16" hidden="1" customHeight="1" x14ac:dyDescent="0.2">
      <c r="A129" s="181" t="s">
        <v>55</v>
      </c>
      <c r="B129" s="176">
        <v>5</v>
      </c>
      <c r="C129" s="176">
        <v>1</v>
      </c>
      <c r="D129" s="177" t="s">
        <v>7</v>
      </c>
      <c r="E129" s="178" t="s">
        <v>7</v>
      </c>
      <c r="F129" s="179">
        <f>F130</f>
        <v>0</v>
      </c>
      <c r="G129" s="179">
        <f>G130</f>
        <v>0</v>
      </c>
      <c r="H129" s="180">
        <f>H130</f>
        <v>0</v>
      </c>
    </row>
    <row r="130" spans="1:8" ht="16" hidden="1" customHeight="1" x14ac:dyDescent="0.2">
      <c r="A130" s="111" t="s">
        <v>56</v>
      </c>
      <c r="B130" s="96">
        <v>5</v>
      </c>
      <c r="C130" s="96">
        <v>1</v>
      </c>
      <c r="D130" s="97" t="s">
        <v>10</v>
      </c>
      <c r="E130" s="98"/>
      <c r="F130" s="133">
        <f>F131+F134</f>
        <v>0</v>
      </c>
      <c r="G130" s="133">
        <f>G131+G134</f>
        <v>0</v>
      </c>
      <c r="H130" s="182">
        <f>H131+H134</f>
        <v>0</v>
      </c>
    </row>
    <row r="131" spans="1:8" ht="23.2" hidden="1" customHeight="1" x14ac:dyDescent="0.2">
      <c r="A131" s="111" t="s">
        <v>194</v>
      </c>
      <c r="B131" s="96">
        <v>5</v>
      </c>
      <c r="C131" s="96">
        <v>1</v>
      </c>
      <c r="D131" s="97" t="s">
        <v>57</v>
      </c>
      <c r="E131" s="98"/>
      <c r="F131" s="133">
        <f>F135</f>
        <v>0</v>
      </c>
      <c r="G131" s="133">
        <f>G135</f>
        <v>0</v>
      </c>
      <c r="H131" s="182">
        <f>H135</f>
        <v>0</v>
      </c>
    </row>
    <row r="132" spans="1:8" ht="32.15" hidden="1" customHeight="1" x14ac:dyDescent="0.2">
      <c r="A132" s="111" t="s">
        <v>146</v>
      </c>
      <c r="B132" s="96">
        <v>5</v>
      </c>
      <c r="C132" s="96">
        <v>1</v>
      </c>
      <c r="D132" s="97" t="s">
        <v>57</v>
      </c>
      <c r="E132" s="98">
        <v>200</v>
      </c>
      <c r="F132" s="133">
        <f>F133</f>
        <v>0</v>
      </c>
      <c r="G132" s="133">
        <f>G133</f>
        <v>0</v>
      </c>
      <c r="H132" s="182">
        <f>H133</f>
        <v>0</v>
      </c>
    </row>
    <row r="133" spans="1:8" ht="32.15" hidden="1" customHeight="1" x14ac:dyDescent="0.2">
      <c r="A133" s="111" t="s">
        <v>17</v>
      </c>
      <c r="B133" s="96">
        <v>5</v>
      </c>
      <c r="C133" s="96">
        <v>1</v>
      </c>
      <c r="D133" s="97" t="s">
        <v>57</v>
      </c>
      <c r="E133" s="98">
        <v>240</v>
      </c>
      <c r="F133" s="133"/>
      <c r="G133" s="133"/>
      <c r="H133" s="182"/>
    </row>
    <row r="134" spans="1:8" ht="15.7" hidden="1" x14ac:dyDescent="0.2">
      <c r="A134" s="111" t="s">
        <v>58</v>
      </c>
      <c r="B134" s="96">
        <v>5</v>
      </c>
      <c r="C134" s="96">
        <v>1</v>
      </c>
      <c r="D134" s="97" t="s">
        <v>59</v>
      </c>
      <c r="E134" s="98"/>
      <c r="F134" s="133">
        <f t="shared" ref="F134:H135" si="46">F135</f>
        <v>0</v>
      </c>
      <c r="G134" s="133">
        <f t="shared" si="46"/>
        <v>0</v>
      </c>
      <c r="H134" s="182">
        <f t="shared" si="46"/>
        <v>0</v>
      </c>
    </row>
    <row r="135" spans="1:8" ht="32.15" hidden="1" customHeight="1" x14ac:dyDescent="0.2">
      <c r="A135" s="111" t="s">
        <v>146</v>
      </c>
      <c r="B135" s="96">
        <v>5</v>
      </c>
      <c r="C135" s="96">
        <v>1</v>
      </c>
      <c r="D135" s="97" t="s">
        <v>59</v>
      </c>
      <c r="E135" s="98">
        <v>200</v>
      </c>
      <c r="F135" s="133">
        <f t="shared" si="46"/>
        <v>0</v>
      </c>
      <c r="G135" s="133">
        <f t="shared" si="46"/>
        <v>0</v>
      </c>
      <c r="H135" s="182">
        <f t="shared" si="46"/>
        <v>0</v>
      </c>
    </row>
    <row r="136" spans="1:8" ht="32.15" hidden="1" customHeight="1" x14ac:dyDescent="0.2">
      <c r="A136" s="111" t="s">
        <v>17</v>
      </c>
      <c r="B136" s="96">
        <v>5</v>
      </c>
      <c r="C136" s="96">
        <v>1</v>
      </c>
      <c r="D136" s="97" t="s">
        <v>59</v>
      </c>
      <c r="E136" s="98">
        <v>240</v>
      </c>
      <c r="F136" s="133"/>
      <c r="G136" s="133"/>
      <c r="H136" s="182"/>
    </row>
    <row r="137" spans="1:8" ht="16" hidden="1" customHeight="1" x14ac:dyDescent="0.2">
      <c r="A137" s="181" t="s">
        <v>60</v>
      </c>
      <c r="B137" s="176">
        <v>5</v>
      </c>
      <c r="C137" s="176">
        <v>2</v>
      </c>
      <c r="D137" s="177"/>
      <c r="E137" s="178" t="s">
        <v>7</v>
      </c>
      <c r="F137" s="179">
        <f>F138+F142</f>
        <v>0</v>
      </c>
      <c r="G137" s="179">
        <f>G138+G142</f>
        <v>0</v>
      </c>
      <c r="H137" s="180">
        <f>H138+H142</f>
        <v>0</v>
      </c>
    </row>
    <row r="138" spans="1:8" ht="32.15" hidden="1" customHeight="1" x14ac:dyDescent="0.2">
      <c r="A138" s="181" t="s">
        <v>160</v>
      </c>
      <c r="B138" s="176">
        <v>5</v>
      </c>
      <c r="C138" s="176">
        <v>2</v>
      </c>
      <c r="D138" s="177" t="s">
        <v>61</v>
      </c>
      <c r="E138" s="178"/>
      <c r="F138" s="179">
        <f t="shared" ref="F138:H140" si="47">F139</f>
        <v>0</v>
      </c>
      <c r="G138" s="179">
        <f t="shared" si="47"/>
        <v>0</v>
      </c>
      <c r="H138" s="180">
        <f t="shared" si="47"/>
        <v>0</v>
      </c>
    </row>
    <row r="139" spans="1:8" ht="17.3" hidden="1" customHeight="1" x14ac:dyDescent="0.2">
      <c r="A139" s="111" t="s">
        <v>186</v>
      </c>
      <c r="B139" s="96">
        <v>5</v>
      </c>
      <c r="C139" s="96">
        <v>2</v>
      </c>
      <c r="D139" s="97" t="s">
        <v>62</v>
      </c>
      <c r="E139" s="98"/>
      <c r="F139" s="133">
        <f t="shared" si="47"/>
        <v>0</v>
      </c>
      <c r="G139" s="133">
        <f t="shared" si="47"/>
        <v>0</v>
      </c>
      <c r="H139" s="182">
        <f t="shared" si="47"/>
        <v>0</v>
      </c>
    </row>
    <row r="140" spans="1:8" ht="32.15" hidden="1" customHeight="1" x14ac:dyDescent="0.2">
      <c r="A140" s="111" t="s">
        <v>146</v>
      </c>
      <c r="B140" s="96">
        <v>5</v>
      </c>
      <c r="C140" s="96">
        <v>2</v>
      </c>
      <c r="D140" s="97" t="s">
        <v>62</v>
      </c>
      <c r="E140" s="98">
        <v>200</v>
      </c>
      <c r="F140" s="133">
        <f t="shared" si="47"/>
        <v>0</v>
      </c>
      <c r="G140" s="133">
        <f t="shared" si="47"/>
        <v>0</v>
      </c>
      <c r="H140" s="182">
        <f t="shared" si="47"/>
        <v>0</v>
      </c>
    </row>
    <row r="141" spans="1:8" ht="32.15" hidden="1" customHeight="1" x14ac:dyDescent="0.2">
      <c r="A141" s="111" t="s">
        <v>17</v>
      </c>
      <c r="B141" s="96">
        <v>5</v>
      </c>
      <c r="C141" s="96">
        <v>2</v>
      </c>
      <c r="D141" s="97" t="s">
        <v>62</v>
      </c>
      <c r="E141" s="98">
        <v>240</v>
      </c>
      <c r="F141" s="133"/>
      <c r="G141" s="133"/>
      <c r="H141" s="182"/>
    </row>
    <row r="142" spans="1:8" ht="16" hidden="1" customHeight="1" x14ac:dyDescent="0.2">
      <c r="A142" s="181" t="s">
        <v>9</v>
      </c>
      <c r="B142" s="176">
        <v>5</v>
      </c>
      <c r="C142" s="176">
        <v>2</v>
      </c>
      <c r="D142" s="177" t="s">
        <v>10</v>
      </c>
      <c r="E142" s="178"/>
      <c r="F142" s="179">
        <f t="shared" ref="F142:H144" si="48">F143</f>
        <v>0</v>
      </c>
      <c r="G142" s="179">
        <f t="shared" si="48"/>
        <v>0</v>
      </c>
      <c r="H142" s="180">
        <f t="shared" si="48"/>
        <v>0</v>
      </c>
    </row>
    <row r="143" spans="1:8" ht="19.45" hidden="1" customHeight="1" x14ac:dyDescent="0.2">
      <c r="A143" s="111" t="s">
        <v>187</v>
      </c>
      <c r="B143" s="96">
        <v>5</v>
      </c>
      <c r="C143" s="96">
        <v>2</v>
      </c>
      <c r="D143" s="97" t="s">
        <v>155</v>
      </c>
      <c r="E143" s="98"/>
      <c r="F143" s="133">
        <f t="shared" si="48"/>
        <v>0</v>
      </c>
      <c r="G143" s="133">
        <f t="shared" si="48"/>
        <v>0</v>
      </c>
      <c r="H143" s="182">
        <f t="shared" si="48"/>
        <v>0</v>
      </c>
    </row>
    <row r="144" spans="1:8" ht="29.95" hidden="1" customHeight="1" x14ac:dyDescent="0.2">
      <c r="A144" s="111" t="s">
        <v>146</v>
      </c>
      <c r="B144" s="96">
        <v>5</v>
      </c>
      <c r="C144" s="96">
        <v>2</v>
      </c>
      <c r="D144" s="97" t="s">
        <v>155</v>
      </c>
      <c r="E144" s="98">
        <v>200</v>
      </c>
      <c r="F144" s="133">
        <f t="shared" si="48"/>
        <v>0</v>
      </c>
      <c r="G144" s="133">
        <f t="shared" si="48"/>
        <v>0</v>
      </c>
      <c r="H144" s="182">
        <f t="shared" si="48"/>
        <v>0</v>
      </c>
    </row>
    <row r="145" spans="1:8" ht="29.95" hidden="1" customHeight="1" x14ac:dyDescent="0.2">
      <c r="A145" s="111" t="s">
        <v>17</v>
      </c>
      <c r="B145" s="96">
        <v>5</v>
      </c>
      <c r="C145" s="96">
        <v>2</v>
      </c>
      <c r="D145" s="97" t="s">
        <v>155</v>
      </c>
      <c r="E145" s="98">
        <v>240</v>
      </c>
      <c r="F145" s="133"/>
      <c r="G145" s="133"/>
      <c r="H145" s="182"/>
    </row>
    <row r="146" spans="1:8" ht="16" customHeight="1" x14ac:dyDescent="0.25">
      <c r="A146" s="181" t="s">
        <v>63</v>
      </c>
      <c r="B146" s="176">
        <v>5</v>
      </c>
      <c r="C146" s="176">
        <v>3</v>
      </c>
      <c r="D146" s="177"/>
      <c r="E146" s="178"/>
      <c r="F146" s="179">
        <f>F147+F182</f>
        <v>600</v>
      </c>
      <c r="G146" s="179">
        <f>G147+G182</f>
        <v>900</v>
      </c>
      <c r="H146" s="180">
        <f>H147+H182</f>
        <v>900</v>
      </c>
    </row>
    <row r="147" spans="1:8" ht="32.15" hidden="1" customHeight="1" x14ac:dyDescent="0.2">
      <c r="A147" s="181" t="s">
        <v>161</v>
      </c>
      <c r="B147" s="176">
        <v>5</v>
      </c>
      <c r="C147" s="176">
        <v>3</v>
      </c>
      <c r="D147" s="177" t="s">
        <v>64</v>
      </c>
      <c r="E147" s="178" t="s">
        <v>7</v>
      </c>
      <c r="F147" s="179">
        <f>F148+F155+F159+F163</f>
        <v>0</v>
      </c>
      <c r="G147" s="179">
        <f>G148+G155+G159+G163</f>
        <v>0</v>
      </c>
      <c r="H147" s="180">
        <f>H148+H155+H159+H163</f>
        <v>0</v>
      </c>
    </row>
    <row r="148" spans="1:8" ht="46.55" hidden="1" customHeight="1" x14ac:dyDescent="0.2">
      <c r="A148" s="181" t="s">
        <v>159</v>
      </c>
      <c r="B148" s="176">
        <v>5</v>
      </c>
      <c r="C148" s="176">
        <v>3</v>
      </c>
      <c r="D148" s="177" t="s">
        <v>65</v>
      </c>
      <c r="E148" s="178"/>
      <c r="F148" s="179">
        <f>F149+F152</f>
        <v>0</v>
      </c>
      <c r="G148" s="179">
        <f t="shared" ref="G148:H148" si="49">G149+G152</f>
        <v>0</v>
      </c>
      <c r="H148" s="179">
        <f t="shared" si="49"/>
        <v>0</v>
      </c>
    </row>
    <row r="149" spans="1:8" ht="32.25" hidden="1" customHeight="1" x14ac:dyDescent="0.2">
      <c r="A149" s="111" t="s">
        <v>192</v>
      </c>
      <c r="B149" s="96">
        <v>5</v>
      </c>
      <c r="C149" s="96">
        <v>3</v>
      </c>
      <c r="D149" s="97" t="s">
        <v>66</v>
      </c>
      <c r="E149" s="98"/>
      <c r="F149" s="133">
        <f t="shared" ref="F149:H153" si="50">F150</f>
        <v>0</v>
      </c>
      <c r="G149" s="133">
        <f t="shared" si="50"/>
        <v>0</v>
      </c>
      <c r="H149" s="182">
        <f t="shared" si="50"/>
        <v>0</v>
      </c>
    </row>
    <row r="150" spans="1:8" ht="32.15" hidden="1" customHeight="1" x14ac:dyDescent="0.2">
      <c r="A150" s="111" t="s">
        <v>146</v>
      </c>
      <c r="B150" s="96">
        <v>5</v>
      </c>
      <c r="C150" s="96">
        <v>3</v>
      </c>
      <c r="D150" s="97" t="s">
        <v>66</v>
      </c>
      <c r="E150" s="98">
        <v>200</v>
      </c>
      <c r="F150" s="133">
        <f t="shared" si="50"/>
        <v>0</v>
      </c>
      <c r="G150" s="133">
        <f t="shared" si="50"/>
        <v>0</v>
      </c>
      <c r="H150" s="182">
        <f t="shared" si="50"/>
        <v>0</v>
      </c>
    </row>
    <row r="151" spans="1:8" ht="32.15" hidden="1" customHeight="1" x14ac:dyDescent="0.2">
      <c r="A151" s="111" t="s">
        <v>17</v>
      </c>
      <c r="B151" s="96">
        <v>5</v>
      </c>
      <c r="C151" s="96">
        <v>3</v>
      </c>
      <c r="D151" s="97" t="s">
        <v>66</v>
      </c>
      <c r="E151" s="98">
        <v>240</v>
      </c>
      <c r="F151" s="133"/>
      <c r="G151" s="133"/>
      <c r="H151" s="182"/>
    </row>
    <row r="152" spans="1:8" ht="15.7" hidden="1" x14ac:dyDescent="0.2">
      <c r="A152" s="111" t="s">
        <v>185</v>
      </c>
      <c r="B152" s="96">
        <v>5</v>
      </c>
      <c r="C152" s="96">
        <v>3</v>
      </c>
      <c r="D152" s="97" t="s">
        <v>205</v>
      </c>
      <c r="E152" s="98"/>
      <c r="F152" s="133">
        <f t="shared" si="50"/>
        <v>0</v>
      </c>
      <c r="G152" s="133">
        <f t="shared" si="50"/>
        <v>0</v>
      </c>
      <c r="H152" s="182">
        <f t="shared" si="50"/>
        <v>0</v>
      </c>
    </row>
    <row r="153" spans="1:8" ht="32.15" hidden="1" customHeight="1" x14ac:dyDescent="0.2">
      <c r="A153" s="111" t="s">
        <v>146</v>
      </c>
      <c r="B153" s="96">
        <v>5</v>
      </c>
      <c r="C153" s="96">
        <v>3</v>
      </c>
      <c r="D153" s="97" t="s">
        <v>205</v>
      </c>
      <c r="E153" s="98">
        <v>200</v>
      </c>
      <c r="F153" s="133">
        <f t="shared" si="50"/>
        <v>0</v>
      </c>
      <c r="G153" s="133">
        <f t="shared" si="50"/>
        <v>0</v>
      </c>
      <c r="H153" s="182">
        <f t="shared" si="50"/>
        <v>0</v>
      </c>
    </row>
    <row r="154" spans="1:8" ht="32.15" hidden="1" customHeight="1" x14ac:dyDescent="0.2">
      <c r="A154" s="111" t="s">
        <v>17</v>
      </c>
      <c r="B154" s="96">
        <v>5</v>
      </c>
      <c r="C154" s="96">
        <v>3</v>
      </c>
      <c r="D154" s="97" t="s">
        <v>205</v>
      </c>
      <c r="E154" s="98">
        <v>240</v>
      </c>
      <c r="F154" s="133"/>
      <c r="G154" s="133"/>
      <c r="H154" s="182"/>
    </row>
    <row r="155" spans="1:8" ht="32.15" hidden="1" customHeight="1" x14ac:dyDescent="0.2">
      <c r="A155" s="181" t="s">
        <v>158</v>
      </c>
      <c r="B155" s="176">
        <v>5</v>
      </c>
      <c r="C155" s="176">
        <v>3</v>
      </c>
      <c r="D155" s="177" t="s">
        <v>67</v>
      </c>
      <c r="E155" s="178"/>
      <c r="F155" s="179">
        <f t="shared" ref="F155:H157" si="51">F156</f>
        <v>0</v>
      </c>
      <c r="G155" s="179">
        <f t="shared" si="51"/>
        <v>0</v>
      </c>
      <c r="H155" s="180">
        <f t="shared" si="51"/>
        <v>0</v>
      </c>
    </row>
    <row r="156" spans="1:8" ht="15.7" hidden="1" x14ac:dyDescent="0.2">
      <c r="A156" s="111" t="s">
        <v>224</v>
      </c>
      <c r="B156" s="96">
        <v>5</v>
      </c>
      <c r="C156" s="96">
        <v>3</v>
      </c>
      <c r="D156" s="97" t="s">
        <v>68</v>
      </c>
      <c r="E156" s="98"/>
      <c r="F156" s="133">
        <f t="shared" si="51"/>
        <v>0</v>
      </c>
      <c r="G156" s="133">
        <f t="shared" si="51"/>
        <v>0</v>
      </c>
      <c r="H156" s="182">
        <f t="shared" si="51"/>
        <v>0</v>
      </c>
    </row>
    <row r="157" spans="1:8" ht="32.15" hidden="1" customHeight="1" x14ac:dyDescent="0.2">
      <c r="A157" s="111" t="s">
        <v>146</v>
      </c>
      <c r="B157" s="96">
        <v>5</v>
      </c>
      <c r="C157" s="96">
        <v>3</v>
      </c>
      <c r="D157" s="97" t="s">
        <v>68</v>
      </c>
      <c r="E157" s="98">
        <v>200</v>
      </c>
      <c r="F157" s="133">
        <f t="shared" si="51"/>
        <v>0</v>
      </c>
      <c r="G157" s="133">
        <f t="shared" si="51"/>
        <v>0</v>
      </c>
      <c r="H157" s="182">
        <f t="shared" si="51"/>
        <v>0</v>
      </c>
    </row>
    <row r="158" spans="1:8" ht="32.15" hidden="1" customHeight="1" x14ac:dyDescent="0.2">
      <c r="A158" s="111" t="s">
        <v>17</v>
      </c>
      <c r="B158" s="96">
        <v>5</v>
      </c>
      <c r="C158" s="96">
        <v>3</v>
      </c>
      <c r="D158" s="97" t="s">
        <v>68</v>
      </c>
      <c r="E158" s="98">
        <v>240</v>
      </c>
      <c r="F158" s="133"/>
      <c r="G158" s="133"/>
      <c r="H158" s="182"/>
    </row>
    <row r="159" spans="1:8" ht="47.95" hidden="1" customHeight="1" x14ac:dyDescent="0.2">
      <c r="A159" s="181" t="s">
        <v>162</v>
      </c>
      <c r="B159" s="176">
        <v>5</v>
      </c>
      <c r="C159" s="176">
        <v>3</v>
      </c>
      <c r="D159" s="177" t="s">
        <v>69</v>
      </c>
      <c r="E159" s="178"/>
      <c r="F159" s="179">
        <f t="shared" ref="F159:H161" si="52">F160</f>
        <v>0</v>
      </c>
      <c r="G159" s="179">
        <f t="shared" si="52"/>
        <v>0</v>
      </c>
      <c r="H159" s="180">
        <f t="shared" si="52"/>
        <v>0</v>
      </c>
    </row>
    <row r="160" spans="1:8" ht="33.700000000000003" hidden="1" customHeight="1" x14ac:dyDescent="0.2">
      <c r="A160" s="111" t="s">
        <v>193</v>
      </c>
      <c r="B160" s="96">
        <v>5</v>
      </c>
      <c r="C160" s="96">
        <v>3</v>
      </c>
      <c r="D160" s="97" t="s">
        <v>70</v>
      </c>
      <c r="E160" s="98"/>
      <c r="F160" s="133">
        <f t="shared" si="52"/>
        <v>0</v>
      </c>
      <c r="G160" s="133">
        <f t="shared" si="52"/>
        <v>0</v>
      </c>
      <c r="H160" s="182">
        <f t="shared" si="52"/>
        <v>0</v>
      </c>
    </row>
    <row r="161" spans="1:8" ht="32.15" hidden="1" customHeight="1" x14ac:dyDescent="0.2">
      <c r="A161" s="111" t="s">
        <v>146</v>
      </c>
      <c r="B161" s="96">
        <v>5</v>
      </c>
      <c r="C161" s="96">
        <v>3</v>
      </c>
      <c r="D161" s="97" t="s">
        <v>70</v>
      </c>
      <c r="E161" s="98">
        <v>200</v>
      </c>
      <c r="F161" s="133">
        <f t="shared" si="52"/>
        <v>0</v>
      </c>
      <c r="G161" s="133">
        <f t="shared" si="52"/>
        <v>0</v>
      </c>
      <c r="H161" s="182">
        <f t="shared" si="52"/>
        <v>0</v>
      </c>
    </row>
    <row r="162" spans="1:8" ht="32.15" hidden="1" customHeight="1" x14ac:dyDescent="0.2">
      <c r="A162" s="111" t="s">
        <v>17</v>
      </c>
      <c r="B162" s="96">
        <v>5</v>
      </c>
      <c r="C162" s="96">
        <v>3</v>
      </c>
      <c r="D162" s="97" t="s">
        <v>70</v>
      </c>
      <c r="E162" s="98">
        <v>240</v>
      </c>
      <c r="F162" s="133"/>
      <c r="G162" s="133"/>
      <c r="H162" s="182"/>
    </row>
    <row r="163" spans="1:8" ht="47.95" hidden="1" customHeight="1" x14ac:dyDescent="0.2">
      <c r="A163" s="181" t="s">
        <v>163</v>
      </c>
      <c r="B163" s="176">
        <v>5</v>
      </c>
      <c r="C163" s="176">
        <v>3</v>
      </c>
      <c r="D163" s="177" t="s">
        <v>71</v>
      </c>
      <c r="E163" s="178"/>
      <c r="F163" s="179">
        <f>F164+F167+F170+F173+F176+F179</f>
        <v>0</v>
      </c>
      <c r="G163" s="179">
        <f t="shared" ref="G163:H163" si="53">G164+G167+G170+G173+G176+G179</f>
        <v>0</v>
      </c>
      <c r="H163" s="179">
        <f t="shared" si="53"/>
        <v>0</v>
      </c>
    </row>
    <row r="164" spans="1:8" ht="33" hidden="1" customHeight="1" x14ac:dyDescent="0.2">
      <c r="A164" s="111" t="s">
        <v>188</v>
      </c>
      <c r="B164" s="96">
        <v>5</v>
      </c>
      <c r="C164" s="96">
        <v>3</v>
      </c>
      <c r="D164" s="97" t="s">
        <v>72</v>
      </c>
      <c r="E164" s="98"/>
      <c r="F164" s="133">
        <f t="shared" ref="F164:H165" si="54">F165</f>
        <v>0</v>
      </c>
      <c r="G164" s="133">
        <f t="shared" si="54"/>
        <v>0</v>
      </c>
      <c r="H164" s="182">
        <f t="shared" si="54"/>
        <v>0</v>
      </c>
    </row>
    <row r="165" spans="1:8" ht="32.15" hidden="1" customHeight="1" x14ac:dyDescent="0.2">
      <c r="A165" s="111" t="s">
        <v>146</v>
      </c>
      <c r="B165" s="96">
        <v>5</v>
      </c>
      <c r="C165" s="96">
        <v>3</v>
      </c>
      <c r="D165" s="97" t="s">
        <v>72</v>
      </c>
      <c r="E165" s="98">
        <v>200</v>
      </c>
      <c r="F165" s="133">
        <f t="shared" si="54"/>
        <v>0</v>
      </c>
      <c r="G165" s="133">
        <f t="shared" si="54"/>
        <v>0</v>
      </c>
      <c r="H165" s="182">
        <f t="shared" si="54"/>
        <v>0</v>
      </c>
    </row>
    <row r="166" spans="1:8" ht="32.15" hidden="1" customHeight="1" x14ac:dyDescent="0.2">
      <c r="A166" s="111" t="s">
        <v>17</v>
      </c>
      <c r="B166" s="96">
        <v>5</v>
      </c>
      <c r="C166" s="96">
        <v>3</v>
      </c>
      <c r="D166" s="97" t="s">
        <v>72</v>
      </c>
      <c r="E166" s="98">
        <v>240</v>
      </c>
      <c r="F166" s="133"/>
      <c r="G166" s="133"/>
      <c r="H166" s="182"/>
    </row>
    <row r="167" spans="1:8" ht="15.7" hidden="1" x14ac:dyDescent="0.2">
      <c r="A167" s="111" t="s">
        <v>198</v>
      </c>
      <c r="B167" s="96">
        <v>5</v>
      </c>
      <c r="C167" s="96">
        <v>3</v>
      </c>
      <c r="D167" s="97" t="s">
        <v>206</v>
      </c>
      <c r="E167" s="98"/>
      <c r="F167" s="133">
        <f>F168</f>
        <v>0</v>
      </c>
      <c r="G167" s="133">
        <f t="shared" ref="G167" si="55">G168</f>
        <v>0</v>
      </c>
      <c r="H167" s="133">
        <f t="shared" ref="H167" si="56">H168</f>
        <v>0</v>
      </c>
    </row>
    <row r="168" spans="1:8" ht="32.15" hidden="1" customHeight="1" x14ac:dyDescent="0.2">
      <c r="A168" s="111" t="s">
        <v>146</v>
      </c>
      <c r="B168" s="96">
        <v>5</v>
      </c>
      <c r="C168" s="96">
        <v>3</v>
      </c>
      <c r="D168" s="97" t="s">
        <v>206</v>
      </c>
      <c r="E168" s="98">
        <v>200</v>
      </c>
      <c r="F168" s="133">
        <f t="shared" ref="F168:H168" si="57">F169</f>
        <v>0</v>
      </c>
      <c r="G168" s="133">
        <f t="shared" si="57"/>
        <v>0</v>
      </c>
      <c r="H168" s="182">
        <f t="shared" si="57"/>
        <v>0</v>
      </c>
    </row>
    <row r="169" spans="1:8" ht="32.15" hidden="1" customHeight="1" x14ac:dyDescent="0.2">
      <c r="A169" s="111" t="s">
        <v>17</v>
      </c>
      <c r="B169" s="96">
        <v>5</v>
      </c>
      <c r="C169" s="96">
        <v>3</v>
      </c>
      <c r="D169" s="97" t="s">
        <v>206</v>
      </c>
      <c r="E169" s="98">
        <v>240</v>
      </c>
      <c r="F169" s="133"/>
      <c r="G169" s="133"/>
      <c r="H169" s="182"/>
    </row>
    <row r="170" spans="1:8" ht="31.55" hidden="1" x14ac:dyDescent="0.2">
      <c r="A170" s="111" t="s">
        <v>201</v>
      </c>
      <c r="B170" s="96">
        <v>5</v>
      </c>
      <c r="C170" s="96">
        <v>3</v>
      </c>
      <c r="D170" s="97" t="s">
        <v>209</v>
      </c>
      <c r="E170" s="98"/>
      <c r="F170" s="133">
        <f>F171</f>
        <v>0</v>
      </c>
      <c r="G170" s="133">
        <f t="shared" ref="G170" si="58">G171</f>
        <v>0</v>
      </c>
      <c r="H170" s="133">
        <f t="shared" ref="H170" si="59">H171</f>
        <v>0</v>
      </c>
    </row>
    <row r="171" spans="1:8" ht="32.15" hidden="1" customHeight="1" x14ac:dyDescent="0.2">
      <c r="A171" s="111" t="s">
        <v>146</v>
      </c>
      <c r="B171" s="96">
        <v>5</v>
      </c>
      <c r="C171" s="96">
        <v>3</v>
      </c>
      <c r="D171" s="97" t="s">
        <v>209</v>
      </c>
      <c r="E171" s="98">
        <v>200</v>
      </c>
      <c r="F171" s="133">
        <f t="shared" ref="F171:H171" si="60">F172</f>
        <v>0</v>
      </c>
      <c r="G171" s="133">
        <f t="shared" si="60"/>
        <v>0</v>
      </c>
      <c r="H171" s="182">
        <f t="shared" si="60"/>
        <v>0</v>
      </c>
    </row>
    <row r="172" spans="1:8" ht="32.15" hidden="1" customHeight="1" x14ac:dyDescent="0.2">
      <c r="A172" s="111" t="s">
        <v>17</v>
      </c>
      <c r="B172" s="96">
        <v>5</v>
      </c>
      <c r="C172" s="96">
        <v>3</v>
      </c>
      <c r="D172" s="97" t="s">
        <v>209</v>
      </c>
      <c r="E172" s="98">
        <v>240</v>
      </c>
      <c r="F172" s="133"/>
      <c r="G172" s="133"/>
      <c r="H172" s="182"/>
    </row>
    <row r="173" spans="1:8" ht="15.7" hidden="1" x14ac:dyDescent="0.2">
      <c r="A173" s="111" t="s">
        <v>185</v>
      </c>
      <c r="B173" s="96">
        <v>5</v>
      </c>
      <c r="C173" s="96">
        <v>3</v>
      </c>
      <c r="D173" s="97" t="s">
        <v>207</v>
      </c>
      <c r="E173" s="98"/>
      <c r="F173" s="133">
        <f t="shared" ref="F173:H174" si="61">F174</f>
        <v>0</v>
      </c>
      <c r="G173" s="133">
        <f t="shared" si="61"/>
        <v>0</v>
      </c>
      <c r="H173" s="182">
        <f t="shared" si="61"/>
        <v>0</v>
      </c>
    </row>
    <row r="174" spans="1:8" ht="32.15" hidden="1" customHeight="1" x14ac:dyDescent="0.2">
      <c r="A174" s="111" t="s">
        <v>146</v>
      </c>
      <c r="B174" s="96">
        <v>5</v>
      </c>
      <c r="C174" s="96">
        <v>3</v>
      </c>
      <c r="D174" s="97" t="s">
        <v>207</v>
      </c>
      <c r="E174" s="98">
        <v>200</v>
      </c>
      <c r="F174" s="133">
        <f t="shared" si="61"/>
        <v>0</v>
      </c>
      <c r="G174" s="133">
        <f t="shared" si="61"/>
        <v>0</v>
      </c>
      <c r="H174" s="182">
        <f t="shared" si="61"/>
        <v>0</v>
      </c>
    </row>
    <row r="175" spans="1:8" ht="32.15" hidden="1" customHeight="1" x14ac:dyDescent="0.2">
      <c r="A175" s="111" t="s">
        <v>17</v>
      </c>
      <c r="B175" s="96">
        <v>5</v>
      </c>
      <c r="C175" s="96">
        <v>3</v>
      </c>
      <c r="D175" s="97" t="s">
        <v>207</v>
      </c>
      <c r="E175" s="98">
        <v>240</v>
      </c>
      <c r="F175" s="133"/>
      <c r="G175" s="133"/>
      <c r="H175" s="182"/>
    </row>
    <row r="176" spans="1:8" ht="15.7" hidden="1" x14ac:dyDescent="0.2">
      <c r="A176" s="111" t="s">
        <v>199</v>
      </c>
      <c r="B176" s="96">
        <v>5</v>
      </c>
      <c r="C176" s="96">
        <v>3</v>
      </c>
      <c r="D176" s="97" t="s">
        <v>208</v>
      </c>
      <c r="E176" s="98"/>
      <c r="F176" s="133">
        <f>F177</f>
        <v>0</v>
      </c>
      <c r="G176" s="133">
        <f t="shared" ref="G176" si="62">G177</f>
        <v>0</v>
      </c>
      <c r="H176" s="133">
        <f t="shared" ref="H176" si="63">H177</f>
        <v>0</v>
      </c>
    </row>
    <row r="177" spans="1:8" ht="32.15" hidden="1" customHeight="1" x14ac:dyDescent="0.2">
      <c r="A177" s="111" t="s">
        <v>146</v>
      </c>
      <c r="B177" s="96">
        <v>5</v>
      </c>
      <c r="C177" s="96">
        <v>3</v>
      </c>
      <c r="D177" s="97" t="s">
        <v>208</v>
      </c>
      <c r="E177" s="98">
        <v>200</v>
      </c>
      <c r="F177" s="133">
        <f t="shared" ref="F177:H177" si="64">F178</f>
        <v>0</v>
      </c>
      <c r="G177" s="133">
        <f t="shared" si="64"/>
        <v>0</v>
      </c>
      <c r="H177" s="182">
        <f t="shared" si="64"/>
        <v>0</v>
      </c>
    </row>
    <row r="178" spans="1:8" ht="32.15" hidden="1" customHeight="1" x14ac:dyDescent="0.2">
      <c r="A178" s="111" t="s">
        <v>17</v>
      </c>
      <c r="B178" s="96">
        <v>5</v>
      </c>
      <c r="C178" s="96">
        <v>3</v>
      </c>
      <c r="D178" s="97" t="s">
        <v>208</v>
      </c>
      <c r="E178" s="98">
        <v>240</v>
      </c>
      <c r="F178" s="133"/>
      <c r="G178" s="133"/>
      <c r="H178" s="182"/>
    </row>
    <row r="179" spans="1:8" ht="31.55" hidden="1" x14ac:dyDescent="0.2">
      <c r="A179" s="111" t="s">
        <v>202</v>
      </c>
      <c r="B179" s="96">
        <v>5</v>
      </c>
      <c r="C179" s="96">
        <v>3</v>
      </c>
      <c r="D179" s="97" t="s">
        <v>210</v>
      </c>
      <c r="E179" s="98"/>
      <c r="F179" s="133">
        <f>F180</f>
        <v>0</v>
      </c>
      <c r="G179" s="133">
        <f t="shared" ref="G179" si="65">G180</f>
        <v>0</v>
      </c>
      <c r="H179" s="133">
        <f t="shared" ref="H179" si="66">H180</f>
        <v>0</v>
      </c>
    </row>
    <row r="180" spans="1:8" ht="32.15" hidden="1" customHeight="1" x14ac:dyDescent="0.2">
      <c r="A180" s="111" t="s">
        <v>146</v>
      </c>
      <c r="B180" s="96">
        <v>5</v>
      </c>
      <c r="C180" s="96">
        <v>3</v>
      </c>
      <c r="D180" s="97" t="s">
        <v>210</v>
      </c>
      <c r="E180" s="98">
        <v>200</v>
      </c>
      <c r="F180" s="133">
        <f t="shared" ref="F180:H180" si="67">F181</f>
        <v>0</v>
      </c>
      <c r="G180" s="133">
        <f t="shared" si="67"/>
        <v>0</v>
      </c>
      <c r="H180" s="182">
        <f t="shared" si="67"/>
        <v>0</v>
      </c>
    </row>
    <row r="181" spans="1:8" ht="32.15" hidden="1" customHeight="1" x14ac:dyDescent="0.2">
      <c r="A181" s="111" t="s">
        <v>17</v>
      </c>
      <c r="B181" s="96">
        <v>5</v>
      </c>
      <c r="C181" s="96">
        <v>3</v>
      </c>
      <c r="D181" s="97" t="s">
        <v>210</v>
      </c>
      <c r="E181" s="98">
        <v>240</v>
      </c>
      <c r="F181" s="133"/>
      <c r="G181" s="133"/>
      <c r="H181" s="182"/>
    </row>
    <row r="182" spans="1:8" ht="16" customHeight="1" x14ac:dyDescent="0.25">
      <c r="A182" s="181" t="s">
        <v>9</v>
      </c>
      <c r="B182" s="176">
        <v>5</v>
      </c>
      <c r="C182" s="176">
        <v>3</v>
      </c>
      <c r="D182" s="177" t="s">
        <v>10</v>
      </c>
      <c r="E182" s="178" t="s">
        <v>7</v>
      </c>
      <c r="F182" s="179">
        <f>F183+F186+F189+F192+F195</f>
        <v>600</v>
      </c>
      <c r="G182" s="179">
        <f>G183+G186+G189+G192</f>
        <v>900</v>
      </c>
      <c r="H182" s="180">
        <f>H183+H186+H189+H192</f>
        <v>900</v>
      </c>
    </row>
    <row r="183" spans="1:8" ht="16" customHeight="1" x14ac:dyDescent="0.25">
      <c r="A183" s="111" t="s">
        <v>73</v>
      </c>
      <c r="B183" s="96">
        <v>5</v>
      </c>
      <c r="C183" s="96">
        <v>3</v>
      </c>
      <c r="D183" s="97" t="s">
        <v>74</v>
      </c>
      <c r="E183" s="98"/>
      <c r="F183" s="133">
        <f t="shared" ref="F183:H184" si="68">F184</f>
        <v>150</v>
      </c>
      <c r="G183" s="133">
        <f t="shared" si="68"/>
        <v>200</v>
      </c>
      <c r="H183" s="182">
        <f t="shared" si="68"/>
        <v>200</v>
      </c>
    </row>
    <row r="184" spans="1:8" ht="32.15" customHeight="1" x14ac:dyDescent="0.25">
      <c r="A184" s="111" t="s">
        <v>146</v>
      </c>
      <c r="B184" s="96">
        <v>5</v>
      </c>
      <c r="C184" s="96">
        <v>3</v>
      </c>
      <c r="D184" s="97" t="s">
        <v>74</v>
      </c>
      <c r="E184" s="98">
        <v>200</v>
      </c>
      <c r="F184" s="133">
        <f t="shared" si="68"/>
        <v>150</v>
      </c>
      <c r="G184" s="133">
        <f t="shared" si="68"/>
        <v>200</v>
      </c>
      <c r="H184" s="182">
        <f t="shared" si="68"/>
        <v>200</v>
      </c>
    </row>
    <row r="185" spans="1:8" ht="32.15" customHeight="1" x14ac:dyDescent="0.25">
      <c r="A185" s="111" t="s">
        <v>17</v>
      </c>
      <c r="B185" s="96">
        <v>5</v>
      </c>
      <c r="C185" s="96">
        <v>3</v>
      </c>
      <c r="D185" s="97" t="s">
        <v>74</v>
      </c>
      <c r="E185" s="98">
        <v>240</v>
      </c>
      <c r="F185" s="133">
        <f>150</f>
        <v>150</v>
      </c>
      <c r="G185" s="133">
        <v>200</v>
      </c>
      <c r="H185" s="182">
        <v>200</v>
      </c>
    </row>
    <row r="186" spans="1:8" ht="16" hidden="1" customHeight="1" x14ac:dyDescent="0.2">
      <c r="A186" s="111" t="s">
        <v>75</v>
      </c>
      <c r="B186" s="96">
        <v>5</v>
      </c>
      <c r="C186" s="96">
        <v>3</v>
      </c>
      <c r="D186" s="97" t="s">
        <v>76</v>
      </c>
      <c r="E186" s="98"/>
      <c r="F186" s="133">
        <f t="shared" ref="F186:H187" si="69">F187</f>
        <v>0</v>
      </c>
      <c r="G186" s="133">
        <f t="shared" si="69"/>
        <v>0</v>
      </c>
      <c r="H186" s="182">
        <f t="shared" si="69"/>
        <v>0</v>
      </c>
    </row>
    <row r="187" spans="1:8" ht="32.15" hidden="1" customHeight="1" x14ac:dyDescent="0.2">
      <c r="A187" s="111" t="s">
        <v>146</v>
      </c>
      <c r="B187" s="96">
        <v>5</v>
      </c>
      <c r="C187" s="96">
        <v>3</v>
      </c>
      <c r="D187" s="97" t="s">
        <v>76</v>
      </c>
      <c r="E187" s="98">
        <v>200</v>
      </c>
      <c r="F187" s="133">
        <f t="shared" si="69"/>
        <v>0</v>
      </c>
      <c r="G187" s="133">
        <f t="shared" si="69"/>
        <v>0</v>
      </c>
      <c r="H187" s="182">
        <f t="shared" si="69"/>
        <v>0</v>
      </c>
    </row>
    <row r="188" spans="1:8" ht="32.15" hidden="1" customHeight="1" x14ac:dyDescent="0.2">
      <c r="A188" s="111" t="s">
        <v>17</v>
      </c>
      <c r="B188" s="96">
        <v>5</v>
      </c>
      <c r="C188" s="96">
        <v>3</v>
      </c>
      <c r="D188" s="97" t="s">
        <v>76</v>
      </c>
      <c r="E188" s="98">
        <v>240</v>
      </c>
      <c r="F188" s="133"/>
      <c r="G188" s="133"/>
      <c r="H188" s="182"/>
    </row>
    <row r="189" spans="1:8" ht="18" hidden="1" customHeight="1" x14ac:dyDescent="0.2">
      <c r="A189" s="111" t="s">
        <v>77</v>
      </c>
      <c r="B189" s="96">
        <v>5</v>
      </c>
      <c r="C189" s="96">
        <v>3</v>
      </c>
      <c r="D189" s="97" t="s">
        <v>78</v>
      </c>
      <c r="E189" s="98"/>
      <c r="F189" s="133">
        <f t="shared" ref="F189:H190" si="70">F190</f>
        <v>0</v>
      </c>
      <c r="G189" s="133">
        <f t="shared" si="70"/>
        <v>0</v>
      </c>
      <c r="H189" s="182">
        <f t="shared" si="70"/>
        <v>0</v>
      </c>
    </row>
    <row r="190" spans="1:8" ht="32.15" hidden="1" customHeight="1" x14ac:dyDescent="0.2">
      <c r="A190" s="111" t="s">
        <v>146</v>
      </c>
      <c r="B190" s="96">
        <v>5</v>
      </c>
      <c r="C190" s="96">
        <v>3</v>
      </c>
      <c r="D190" s="97" t="s">
        <v>78</v>
      </c>
      <c r="E190" s="98">
        <v>200</v>
      </c>
      <c r="F190" s="133">
        <f t="shared" si="70"/>
        <v>0</v>
      </c>
      <c r="G190" s="133">
        <f t="shared" si="70"/>
        <v>0</v>
      </c>
      <c r="H190" s="182">
        <f t="shared" si="70"/>
        <v>0</v>
      </c>
    </row>
    <row r="191" spans="1:8" ht="32.15" hidden="1" customHeight="1" x14ac:dyDescent="0.2">
      <c r="A191" s="111" t="s">
        <v>17</v>
      </c>
      <c r="B191" s="96">
        <v>5</v>
      </c>
      <c r="C191" s="96">
        <v>3</v>
      </c>
      <c r="D191" s="97" t="s">
        <v>78</v>
      </c>
      <c r="E191" s="98">
        <v>240</v>
      </c>
      <c r="F191" s="133"/>
      <c r="G191" s="133"/>
      <c r="H191" s="182"/>
    </row>
    <row r="192" spans="1:8" ht="22.5" customHeight="1" x14ac:dyDescent="0.25">
      <c r="A192" s="111" t="s">
        <v>196</v>
      </c>
      <c r="B192" s="96">
        <v>5</v>
      </c>
      <c r="C192" s="96">
        <v>3</v>
      </c>
      <c r="D192" s="97" t="s">
        <v>79</v>
      </c>
      <c r="E192" s="98"/>
      <c r="F192" s="133">
        <f t="shared" ref="F192:H197" si="71">F193</f>
        <v>450</v>
      </c>
      <c r="G192" s="133">
        <f t="shared" si="71"/>
        <v>700</v>
      </c>
      <c r="H192" s="182">
        <f t="shared" si="71"/>
        <v>700</v>
      </c>
    </row>
    <row r="193" spans="1:8" ht="32.15" customHeight="1" x14ac:dyDescent="0.25">
      <c r="A193" s="111" t="s">
        <v>146</v>
      </c>
      <c r="B193" s="96">
        <v>5</v>
      </c>
      <c r="C193" s="96">
        <v>3</v>
      </c>
      <c r="D193" s="97" t="s">
        <v>79</v>
      </c>
      <c r="E193" s="98">
        <v>200</v>
      </c>
      <c r="F193" s="133">
        <f t="shared" si="71"/>
        <v>450</v>
      </c>
      <c r="G193" s="133">
        <f t="shared" si="71"/>
        <v>700</v>
      </c>
      <c r="H193" s="182">
        <f t="shared" si="71"/>
        <v>700</v>
      </c>
    </row>
    <row r="194" spans="1:8" ht="32.15" customHeight="1" x14ac:dyDescent="0.25">
      <c r="A194" s="111" t="s">
        <v>17</v>
      </c>
      <c r="B194" s="96">
        <v>5</v>
      </c>
      <c r="C194" s="96">
        <v>3</v>
      </c>
      <c r="D194" s="97" t="s">
        <v>79</v>
      </c>
      <c r="E194" s="98">
        <v>240</v>
      </c>
      <c r="F194" s="133">
        <v>450</v>
      </c>
      <c r="G194" s="133">
        <v>700</v>
      </c>
      <c r="H194" s="182">
        <v>700</v>
      </c>
    </row>
    <row r="195" spans="1:8" ht="31.55" hidden="1" x14ac:dyDescent="0.2">
      <c r="A195" s="111" t="s">
        <v>211</v>
      </c>
      <c r="B195" s="96">
        <v>5</v>
      </c>
      <c r="C195" s="96">
        <v>3</v>
      </c>
      <c r="D195" s="97" t="s">
        <v>212</v>
      </c>
      <c r="E195" s="98"/>
      <c r="F195" s="133">
        <f>F196</f>
        <v>0</v>
      </c>
      <c r="G195" s="133">
        <f t="shared" ref="G195:H195" si="72">G196</f>
        <v>0</v>
      </c>
      <c r="H195" s="133">
        <f t="shared" si="72"/>
        <v>0</v>
      </c>
    </row>
    <row r="196" spans="1:8" ht="22.5" hidden="1" customHeight="1" x14ac:dyDescent="0.2">
      <c r="A196" s="111" t="s">
        <v>225</v>
      </c>
      <c r="B196" s="96">
        <v>5</v>
      </c>
      <c r="C196" s="96">
        <v>3</v>
      </c>
      <c r="D196" s="97" t="s">
        <v>213</v>
      </c>
      <c r="E196" s="98"/>
      <c r="F196" s="133">
        <f t="shared" si="71"/>
        <v>0</v>
      </c>
      <c r="G196" s="133">
        <f t="shared" si="71"/>
        <v>0</v>
      </c>
      <c r="H196" s="182">
        <f t="shared" si="71"/>
        <v>0</v>
      </c>
    </row>
    <row r="197" spans="1:8" ht="32.15" hidden="1" customHeight="1" x14ac:dyDescent="0.2">
      <c r="A197" s="111" t="s">
        <v>146</v>
      </c>
      <c r="B197" s="96">
        <v>5</v>
      </c>
      <c r="C197" s="96">
        <v>3</v>
      </c>
      <c r="D197" s="97" t="s">
        <v>213</v>
      </c>
      <c r="E197" s="98">
        <v>200</v>
      </c>
      <c r="F197" s="133">
        <f t="shared" si="71"/>
        <v>0</v>
      </c>
      <c r="G197" s="133">
        <f t="shared" si="71"/>
        <v>0</v>
      </c>
      <c r="H197" s="182">
        <f t="shared" si="71"/>
        <v>0</v>
      </c>
    </row>
    <row r="198" spans="1:8" ht="32.15" hidden="1" customHeight="1" x14ac:dyDescent="0.2">
      <c r="A198" s="111" t="s">
        <v>17</v>
      </c>
      <c r="B198" s="96">
        <v>5</v>
      </c>
      <c r="C198" s="96">
        <v>3</v>
      </c>
      <c r="D198" s="97" t="s">
        <v>213</v>
      </c>
      <c r="E198" s="98">
        <v>240</v>
      </c>
      <c r="F198" s="133"/>
      <c r="G198" s="133"/>
      <c r="H198" s="182"/>
    </row>
    <row r="199" spans="1:8" ht="16" hidden="1" customHeight="1" x14ac:dyDescent="0.2">
      <c r="A199" s="181" t="s">
        <v>80</v>
      </c>
      <c r="B199" s="176">
        <v>7</v>
      </c>
      <c r="C199" s="176">
        <v>7</v>
      </c>
      <c r="D199" s="97"/>
      <c r="E199" s="98"/>
      <c r="F199" s="133">
        <f>F200+F204</f>
        <v>0</v>
      </c>
      <c r="G199" s="133">
        <f>G200+G204</f>
        <v>0</v>
      </c>
      <c r="H199" s="180">
        <f>H200+H204</f>
        <v>0</v>
      </c>
    </row>
    <row r="200" spans="1:8" ht="38.299999999999997" hidden="1" customHeight="1" x14ac:dyDescent="0.2">
      <c r="A200" s="181" t="s">
        <v>156</v>
      </c>
      <c r="B200" s="176">
        <v>7</v>
      </c>
      <c r="C200" s="176">
        <v>7</v>
      </c>
      <c r="D200" s="177" t="s">
        <v>81</v>
      </c>
      <c r="E200" s="178"/>
      <c r="F200" s="179">
        <f t="shared" ref="F200:H202" si="73">F201</f>
        <v>0</v>
      </c>
      <c r="G200" s="179">
        <f t="shared" si="73"/>
        <v>0</v>
      </c>
      <c r="H200" s="180">
        <f t="shared" si="73"/>
        <v>0</v>
      </c>
    </row>
    <row r="201" spans="1:8" ht="32.15" hidden="1" customHeight="1" x14ac:dyDescent="0.2">
      <c r="A201" s="111" t="s">
        <v>83</v>
      </c>
      <c r="B201" s="96">
        <v>7</v>
      </c>
      <c r="C201" s="96">
        <v>7</v>
      </c>
      <c r="D201" s="97" t="s">
        <v>82</v>
      </c>
      <c r="E201" s="98"/>
      <c r="F201" s="133">
        <f t="shared" si="73"/>
        <v>0</v>
      </c>
      <c r="G201" s="133">
        <f t="shared" si="73"/>
        <v>0</v>
      </c>
      <c r="H201" s="182">
        <f t="shared" si="73"/>
        <v>0</v>
      </c>
    </row>
    <row r="202" spans="1:8" ht="32.15" hidden="1" customHeight="1" x14ac:dyDescent="0.2">
      <c r="A202" s="111" t="s">
        <v>146</v>
      </c>
      <c r="B202" s="96">
        <v>7</v>
      </c>
      <c r="C202" s="96">
        <v>7</v>
      </c>
      <c r="D202" s="97" t="s">
        <v>82</v>
      </c>
      <c r="E202" s="98">
        <v>200</v>
      </c>
      <c r="F202" s="133">
        <f t="shared" si="73"/>
        <v>0</v>
      </c>
      <c r="G202" s="133">
        <f t="shared" si="73"/>
        <v>0</v>
      </c>
      <c r="H202" s="182">
        <f t="shared" si="73"/>
        <v>0</v>
      </c>
    </row>
    <row r="203" spans="1:8" ht="32.15" hidden="1" customHeight="1" x14ac:dyDescent="0.2">
      <c r="A203" s="111" t="s">
        <v>17</v>
      </c>
      <c r="B203" s="96">
        <v>7</v>
      </c>
      <c r="C203" s="96">
        <v>7</v>
      </c>
      <c r="D203" s="97" t="s">
        <v>82</v>
      </c>
      <c r="E203" s="98">
        <v>240</v>
      </c>
      <c r="F203" s="133"/>
      <c r="G203" s="133"/>
      <c r="H203" s="182"/>
    </row>
    <row r="204" spans="1:8" ht="16" hidden="1" customHeight="1" x14ac:dyDescent="0.2">
      <c r="A204" s="181" t="s">
        <v>9</v>
      </c>
      <c r="B204" s="176">
        <v>7</v>
      </c>
      <c r="C204" s="176">
        <v>7</v>
      </c>
      <c r="D204" s="177" t="s">
        <v>10</v>
      </c>
      <c r="E204" s="178"/>
      <c r="F204" s="179">
        <f t="shared" ref="F204:H206" si="74">F205</f>
        <v>0</v>
      </c>
      <c r="G204" s="179">
        <f t="shared" si="74"/>
        <v>0</v>
      </c>
      <c r="H204" s="180">
        <f t="shared" si="74"/>
        <v>0</v>
      </c>
    </row>
    <row r="205" spans="1:8" ht="32.15" hidden="1" customHeight="1" x14ac:dyDescent="0.2">
      <c r="A205" s="111" t="s">
        <v>83</v>
      </c>
      <c r="B205" s="96">
        <v>7</v>
      </c>
      <c r="C205" s="96">
        <v>7</v>
      </c>
      <c r="D205" s="97" t="s">
        <v>84</v>
      </c>
      <c r="E205" s="98"/>
      <c r="F205" s="133">
        <f t="shared" si="74"/>
        <v>0</v>
      </c>
      <c r="G205" s="133">
        <f t="shared" si="74"/>
        <v>0</v>
      </c>
      <c r="H205" s="180">
        <f t="shared" si="74"/>
        <v>0</v>
      </c>
    </row>
    <row r="206" spans="1:8" ht="32.15" hidden="1" customHeight="1" x14ac:dyDescent="0.2">
      <c r="A206" s="111" t="s">
        <v>146</v>
      </c>
      <c r="B206" s="96">
        <v>7</v>
      </c>
      <c r="C206" s="96">
        <v>7</v>
      </c>
      <c r="D206" s="97" t="s">
        <v>84</v>
      </c>
      <c r="E206" s="98">
        <v>200</v>
      </c>
      <c r="F206" s="133">
        <f t="shared" si="74"/>
        <v>0</v>
      </c>
      <c r="G206" s="133">
        <f t="shared" si="74"/>
        <v>0</v>
      </c>
      <c r="H206" s="182">
        <f t="shared" si="74"/>
        <v>0</v>
      </c>
    </row>
    <row r="207" spans="1:8" ht="32.15" hidden="1" customHeight="1" x14ac:dyDescent="0.2">
      <c r="A207" s="111" t="s">
        <v>17</v>
      </c>
      <c r="B207" s="96">
        <v>7</v>
      </c>
      <c r="C207" s="96">
        <v>7</v>
      </c>
      <c r="D207" s="97" t="s">
        <v>84</v>
      </c>
      <c r="E207" s="98">
        <v>240</v>
      </c>
      <c r="F207" s="133"/>
      <c r="G207" s="133"/>
      <c r="H207" s="182"/>
    </row>
    <row r="208" spans="1:8" ht="16" customHeight="1" x14ac:dyDescent="0.25">
      <c r="A208" s="181" t="s">
        <v>85</v>
      </c>
      <c r="B208" s="176">
        <v>8</v>
      </c>
      <c r="C208" s="176" t="s">
        <v>7</v>
      </c>
      <c r="D208" s="177" t="s">
        <v>7</v>
      </c>
      <c r="E208" s="178" t="s">
        <v>7</v>
      </c>
      <c r="F208" s="179">
        <f>F209</f>
        <v>6800</v>
      </c>
      <c r="G208" s="179">
        <f>G209</f>
        <v>6000</v>
      </c>
      <c r="H208" s="180">
        <f>H209</f>
        <v>6000</v>
      </c>
    </row>
    <row r="209" spans="1:8" ht="16" customHeight="1" x14ac:dyDescent="0.25">
      <c r="A209" s="181" t="s">
        <v>86</v>
      </c>
      <c r="B209" s="176">
        <v>8</v>
      </c>
      <c r="C209" s="176">
        <v>1</v>
      </c>
      <c r="D209" s="177" t="s">
        <v>7</v>
      </c>
      <c r="E209" s="178" t="s">
        <v>7</v>
      </c>
      <c r="F209" s="179">
        <f>F210+F239</f>
        <v>6800</v>
      </c>
      <c r="G209" s="179">
        <f>G210+G239</f>
        <v>6000</v>
      </c>
      <c r="H209" s="180">
        <f>H210+H239</f>
        <v>6000</v>
      </c>
    </row>
    <row r="210" spans="1:8" ht="32.15" hidden="1" customHeight="1" x14ac:dyDescent="0.2">
      <c r="A210" s="181" t="s">
        <v>154</v>
      </c>
      <c r="B210" s="176">
        <v>8</v>
      </c>
      <c r="C210" s="176">
        <v>1</v>
      </c>
      <c r="D210" s="177" t="s">
        <v>87</v>
      </c>
      <c r="E210" s="178" t="s">
        <v>7</v>
      </c>
      <c r="F210" s="179">
        <f>F211+F214+F226+F233+F223+F236</f>
        <v>0</v>
      </c>
      <c r="G210" s="179">
        <f>G211+G214+G226+G233+G223+G236</f>
        <v>0</v>
      </c>
      <c r="H210" s="179">
        <f>H211+H214+H226+H233+H223+H236</f>
        <v>0</v>
      </c>
    </row>
    <row r="211" spans="1:8" ht="33.700000000000003" hidden="1" customHeight="1" x14ac:dyDescent="0.2">
      <c r="A211" s="111" t="s">
        <v>190</v>
      </c>
      <c r="B211" s="96">
        <v>8</v>
      </c>
      <c r="C211" s="96">
        <v>1</v>
      </c>
      <c r="D211" s="97" t="s">
        <v>88</v>
      </c>
      <c r="E211" s="98"/>
      <c r="F211" s="133">
        <f t="shared" ref="F211:H212" si="75">F212</f>
        <v>0</v>
      </c>
      <c r="G211" s="133">
        <f t="shared" si="75"/>
        <v>0</v>
      </c>
      <c r="H211" s="182">
        <f t="shared" si="75"/>
        <v>0</v>
      </c>
    </row>
    <row r="212" spans="1:8" ht="32.15" hidden="1" customHeight="1" x14ac:dyDescent="0.2">
      <c r="A212" s="111" t="s">
        <v>146</v>
      </c>
      <c r="B212" s="96">
        <v>8</v>
      </c>
      <c r="C212" s="96">
        <v>1</v>
      </c>
      <c r="D212" s="97" t="s">
        <v>88</v>
      </c>
      <c r="E212" s="98">
        <v>200</v>
      </c>
      <c r="F212" s="133">
        <f t="shared" si="75"/>
        <v>0</v>
      </c>
      <c r="G212" s="133">
        <f t="shared" si="75"/>
        <v>0</v>
      </c>
      <c r="H212" s="182">
        <f t="shared" si="75"/>
        <v>0</v>
      </c>
    </row>
    <row r="213" spans="1:8" ht="32.15" hidden="1" customHeight="1" x14ac:dyDescent="0.2">
      <c r="A213" s="111" t="s">
        <v>17</v>
      </c>
      <c r="B213" s="96">
        <v>8</v>
      </c>
      <c r="C213" s="96">
        <v>1</v>
      </c>
      <c r="D213" s="97" t="s">
        <v>88</v>
      </c>
      <c r="E213" s="98">
        <v>240</v>
      </c>
      <c r="F213" s="133"/>
      <c r="G213" s="133"/>
      <c r="H213" s="182"/>
    </row>
    <row r="214" spans="1:8" ht="29.95" hidden="1" customHeight="1" x14ac:dyDescent="0.2">
      <c r="A214" s="111" t="s">
        <v>189</v>
      </c>
      <c r="B214" s="96">
        <v>8</v>
      </c>
      <c r="C214" s="96">
        <v>1</v>
      </c>
      <c r="D214" s="97" t="s">
        <v>89</v>
      </c>
      <c r="E214" s="98"/>
      <c r="F214" s="133">
        <f>F215+F217+F221+F219</f>
        <v>0</v>
      </c>
      <c r="G214" s="133">
        <f t="shared" ref="G214:H214" si="76">G215+G217+G221+G219</f>
        <v>0</v>
      </c>
      <c r="H214" s="133">
        <f t="shared" si="76"/>
        <v>0</v>
      </c>
    </row>
    <row r="215" spans="1:8" ht="63.95" hidden="1" customHeight="1" x14ac:dyDescent="0.2">
      <c r="A215" s="111" t="s">
        <v>13</v>
      </c>
      <c r="B215" s="96">
        <v>8</v>
      </c>
      <c r="C215" s="96">
        <v>1</v>
      </c>
      <c r="D215" s="97" t="s">
        <v>89</v>
      </c>
      <c r="E215" s="98">
        <v>100</v>
      </c>
      <c r="F215" s="133">
        <f>F216</f>
        <v>0</v>
      </c>
      <c r="G215" s="133">
        <f>G216</f>
        <v>0</v>
      </c>
      <c r="H215" s="182">
        <f>H216</f>
        <v>0</v>
      </c>
    </row>
    <row r="216" spans="1:8" ht="15.7" hidden="1" x14ac:dyDescent="0.2">
      <c r="A216" s="192" t="s">
        <v>90</v>
      </c>
      <c r="B216" s="96">
        <v>8</v>
      </c>
      <c r="C216" s="96">
        <v>1</v>
      </c>
      <c r="D216" s="97" t="s">
        <v>89</v>
      </c>
      <c r="E216" s="98">
        <v>110</v>
      </c>
      <c r="F216" s="133"/>
      <c r="G216" s="133"/>
      <c r="H216" s="182"/>
    </row>
    <row r="217" spans="1:8" ht="32.15" hidden="1" customHeight="1" x14ac:dyDescent="0.2">
      <c r="A217" s="111" t="s">
        <v>146</v>
      </c>
      <c r="B217" s="96">
        <v>8</v>
      </c>
      <c r="C217" s="96">
        <v>1</v>
      </c>
      <c r="D217" s="97" t="s">
        <v>89</v>
      </c>
      <c r="E217" s="98">
        <v>200</v>
      </c>
      <c r="F217" s="133">
        <f>F218</f>
        <v>0</v>
      </c>
      <c r="G217" s="133">
        <f>G218</f>
        <v>0</v>
      </c>
      <c r="H217" s="182">
        <f>H218</f>
        <v>0</v>
      </c>
    </row>
    <row r="218" spans="1:8" ht="32.15" hidden="1" customHeight="1" x14ac:dyDescent="0.2">
      <c r="A218" s="111" t="s">
        <v>17</v>
      </c>
      <c r="B218" s="96">
        <v>8</v>
      </c>
      <c r="C218" s="96">
        <v>1</v>
      </c>
      <c r="D218" s="97" t="s">
        <v>89</v>
      </c>
      <c r="E218" s="98">
        <v>240</v>
      </c>
      <c r="F218" s="133"/>
      <c r="G218" s="133"/>
      <c r="H218" s="182"/>
    </row>
    <row r="219" spans="1:8" ht="31.55" hidden="1" x14ac:dyDescent="0.2">
      <c r="A219" s="193" t="s">
        <v>214</v>
      </c>
      <c r="B219" s="96">
        <v>8</v>
      </c>
      <c r="C219" s="96">
        <v>1</v>
      </c>
      <c r="D219" s="97" t="s">
        <v>89</v>
      </c>
      <c r="E219" s="98">
        <v>600</v>
      </c>
      <c r="F219" s="133">
        <f>F220</f>
        <v>0</v>
      </c>
      <c r="G219" s="133">
        <f>G220</f>
        <v>0</v>
      </c>
      <c r="H219" s="182">
        <f>H220</f>
        <v>0</v>
      </c>
    </row>
    <row r="220" spans="1:8" ht="16" hidden="1" customHeight="1" x14ac:dyDescent="0.2">
      <c r="A220" s="193" t="s">
        <v>215</v>
      </c>
      <c r="B220" s="96">
        <v>8</v>
      </c>
      <c r="C220" s="96">
        <v>1</v>
      </c>
      <c r="D220" s="97" t="s">
        <v>89</v>
      </c>
      <c r="E220" s="98">
        <v>610</v>
      </c>
      <c r="F220" s="133"/>
      <c r="G220" s="133"/>
      <c r="H220" s="182"/>
    </row>
    <row r="221" spans="1:8" ht="16" hidden="1" customHeight="1" x14ac:dyDescent="0.2">
      <c r="A221" s="111" t="s">
        <v>18</v>
      </c>
      <c r="B221" s="96">
        <v>8</v>
      </c>
      <c r="C221" s="96">
        <v>1</v>
      </c>
      <c r="D221" s="97" t="s">
        <v>89</v>
      </c>
      <c r="E221" s="98">
        <v>800</v>
      </c>
      <c r="F221" s="133">
        <f>F222</f>
        <v>0</v>
      </c>
      <c r="G221" s="133">
        <f>G222</f>
        <v>0</v>
      </c>
      <c r="H221" s="182">
        <f>H222</f>
        <v>0</v>
      </c>
    </row>
    <row r="222" spans="1:8" ht="16" hidden="1" customHeight="1" x14ac:dyDescent="0.2">
      <c r="A222" s="111" t="s">
        <v>19</v>
      </c>
      <c r="B222" s="96">
        <v>8</v>
      </c>
      <c r="C222" s="96">
        <v>1</v>
      </c>
      <c r="D222" s="97" t="s">
        <v>89</v>
      </c>
      <c r="E222" s="98">
        <v>850</v>
      </c>
      <c r="F222" s="133"/>
      <c r="G222" s="133"/>
      <c r="H222" s="133"/>
    </row>
    <row r="223" spans="1:8" ht="31.55" hidden="1" x14ac:dyDescent="0.2">
      <c r="A223" s="111" t="s">
        <v>201</v>
      </c>
      <c r="B223" s="96">
        <v>8</v>
      </c>
      <c r="C223" s="96">
        <v>1</v>
      </c>
      <c r="D223" s="97" t="s">
        <v>222</v>
      </c>
      <c r="E223" s="98"/>
      <c r="F223" s="133">
        <f>F224</f>
        <v>0</v>
      </c>
      <c r="G223" s="133">
        <f t="shared" ref="G223" si="77">G224</f>
        <v>0</v>
      </c>
      <c r="H223" s="133">
        <f t="shared" ref="H223" si="78">H224</f>
        <v>0</v>
      </c>
    </row>
    <row r="224" spans="1:8" ht="32.15" hidden="1" customHeight="1" x14ac:dyDescent="0.2">
      <c r="A224" s="111" t="s">
        <v>146</v>
      </c>
      <c r="B224" s="96">
        <v>8</v>
      </c>
      <c r="C224" s="96">
        <v>1</v>
      </c>
      <c r="D224" s="97" t="s">
        <v>222</v>
      </c>
      <c r="E224" s="98">
        <v>200</v>
      </c>
      <c r="F224" s="133">
        <f t="shared" ref="F224:H224" si="79">F225</f>
        <v>0</v>
      </c>
      <c r="G224" s="133">
        <f t="shared" si="79"/>
        <v>0</v>
      </c>
      <c r="H224" s="182">
        <f t="shared" si="79"/>
        <v>0</v>
      </c>
    </row>
    <row r="225" spans="1:8" ht="32.15" hidden="1" customHeight="1" x14ac:dyDescent="0.2">
      <c r="A225" s="111" t="s">
        <v>17</v>
      </c>
      <c r="B225" s="96">
        <v>8</v>
      </c>
      <c r="C225" s="96">
        <v>1</v>
      </c>
      <c r="D225" s="97" t="s">
        <v>222</v>
      </c>
      <c r="E225" s="98">
        <v>240</v>
      </c>
      <c r="F225" s="133"/>
      <c r="G225" s="133"/>
      <c r="H225" s="182"/>
    </row>
    <row r="226" spans="1:8" ht="19.45" hidden="1" customHeight="1" x14ac:dyDescent="0.2">
      <c r="A226" s="111" t="s">
        <v>185</v>
      </c>
      <c r="B226" s="96">
        <v>8</v>
      </c>
      <c r="C226" s="96">
        <v>1</v>
      </c>
      <c r="D226" s="97" t="s">
        <v>91</v>
      </c>
      <c r="E226" s="98"/>
      <c r="F226" s="133">
        <f>F227+F229+F231</f>
        <v>0</v>
      </c>
      <c r="G226" s="133">
        <f t="shared" ref="G226:H226" si="80">G227+G229+G231</f>
        <v>0</v>
      </c>
      <c r="H226" s="133">
        <f t="shared" si="80"/>
        <v>0</v>
      </c>
    </row>
    <row r="227" spans="1:8" ht="63.95" hidden="1" customHeight="1" x14ac:dyDescent="0.2">
      <c r="A227" s="111" t="s">
        <v>13</v>
      </c>
      <c r="B227" s="96">
        <v>8</v>
      </c>
      <c r="C227" s="96">
        <v>1</v>
      </c>
      <c r="D227" s="97" t="s">
        <v>91</v>
      </c>
      <c r="E227" s="98">
        <v>100</v>
      </c>
      <c r="F227" s="133">
        <f>F228</f>
        <v>0</v>
      </c>
      <c r="G227" s="133">
        <f>G228</f>
        <v>0</v>
      </c>
      <c r="H227" s="182">
        <f>H228</f>
        <v>0</v>
      </c>
    </row>
    <row r="228" spans="1:8" ht="16" hidden="1" customHeight="1" x14ac:dyDescent="0.2">
      <c r="A228" s="192" t="s">
        <v>90</v>
      </c>
      <c r="B228" s="96">
        <v>8</v>
      </c>
      <c r="C228" s="96">
        <v>1</v>
      </c>
      <c r="D228" s="97" t="s">
        <v>91</v>
      </c>
      <c r="E228" s="98">
        <v>110</v>
      </c>
      <c r="F228" s="133"/>
      <c r="G228" s="133"/>
      <c r="H228" s="182"/>
    </row>
    <row r="229" spans="1:8" ht="32.15" hidden="1" customHeight="1" x14ac:dyDescent="0.2">
      <c r="A229" s="111" t="s">
        <v>53</v>
      </c>
      <c r="B229" s="96">
        <v>8</v>
      </c>
      <c r="C229" s="96">
        <v>1</v>
      </c>
      <c r="D229" s="97" t="s">
        <v>91</v>
      </c>
      <c r="E229" s="98">
        <v>200</v>
      </c>
      <c r="F229" s="133">
        <f>F230</f>
        <v>0</v>
      </c>
      <c r="G229" s="133">
        <f>G230</f>
        <v>0</v>
      </c>
      <c r="H229" s="182">
        <f>H230</f>
        <v>0</v>
      </c>
    </row>
    <row r="230" spans="1:8" ht="32.15" hidden="1" customHeight="1" x14ac:dyDescent="0.2">
      <c r="A230" s="111" t="s">
        <v>17</v>
      </c>
      <c r="B230" s="96">
        <v>8</v>
      </c>
      <c r="C230" s="96">
        <v>1</v>
      </c>
      <c r="D230" s="97" t="s">
        <v>91</v>
      </c>
      <c r="E230" s="98">
        <v>240</v>
      </c>
      <c r="F230" s="133"/>
      <c r="G230" s="133"/>
      <c r="H230" s="182"/>
    </row>
    <row r="231" spans="1:8" ht="31.55" hidden="1" x14ac:dyDescent="0.2">
      <c r="A231" s="193" t="s">
        <v>214</v>
      </c>
      <c r="B231" s="96">
        <v>8</v>
      </c>
      <c r="C231" s="96">
        <v>1</v>
      </c>
      <c r="D231" s="97" t="s">
        <v>91</v>
      </c>
      <c r="E231" s="98">
        <v>600</v>
      </c>
      <c r="F231" s="133">
        <f>F232</f>
        <v>0</v>
      </c>
      <c r="G231" s="133">
        <f>G232</f>
        <v>0</v>
      </c>
      <c r="H231" s="182">
        <f>H232</f>
        <v>0</v>
      </c>
    </row>
    <row r="232" spans="1:8" ht="16" hidden="1" customHeight="1" x14ac:dyDescent="0.2">
      <c r="A232" s="193" t="s">
        <v>215</v>
      </c>
      <c r="B232" s="96">
        <v>8</v>
      </c>
      <c r="C232" s="96">
        <v>1</v>
      </c>
      <c r="D232" s="97" t="s">
        <v>91</v>
      </c>
      <c r="E232" s="98">
        <v>610</v>
      </c>
      <c r="F232" s="133"/>
      <c r="G232" s="133"/>
      <c r="H232" s="182"/>
    </row>
    <row r="233" spans="1:8" ht="19.45" hidden="1" customHeight="1" x14ac:dyDescent="0.2">
      <c r="A233" s="193" t="s">
        <v>216</v>
      </c>
      <c r="B233" s="96">
        <v>8</v>
      </c>
      <c r="C233" s="96">
        <v>1</v>
      </c>
      <c r="D233" s="97" t="s">
        <v>217</v>
      </c>
      <c r="E233" s="98"/>
      <c r="F233" s="133">
        <f>F234</f>
        <v>0</v>
      </c>
      <c r="G233" s="133">
        <f t="shared" ref="G233:H233" si="81">G234</f>
        <v>0</v>
      </c>
      <c r="H233" s="133">
        <f t="shared" si="81"/>
        <v>0</v>
      </c>
    </row>
    <row r="234" spans="1:8" ht="31.55" hidden="1" x14ac:dyDescent="0.2">
      <c r="A234" s="111" t="s">
        <v>53</v>
      </c>
      <c r="B234" s="96">
        <v>8</v>
      </c>
      <c r="C234" s="96">
        <v>1</v>
      </c>
      <c r="D234" s="97" t="s">
        <v>217</v>
      </c>
      <c r="E234" s="98">
        <v>200</v>
      </c>
      <c r="F234" s="133">
        <f>F235</f>
        <v>0</v>
      </c>
      <c r="G234" s="133">
        <f>G235</f>
        <v>0</v>
      </c>
      <c r="H234" s="182">
        <f>H235</f>
        <v>0</v>
      </c>
    </row>
    <row r="235" spans="1:8" ht="16" hidden="1" customHeight="1" x14ac:dyDescent="0.2">
      <c r="A235" s="111" t="s">
        <v>17</v>
      </c>
      <c r="B235" s="96">
        <v>8</v>
      </c>
      <c r="C235" s="96">
        <v>1</v>
      </c>
      <c r="D235" s="97" t="s">
        <v>217</v>
      </c>
      <c r="E235" s="98">
        <v>240</v>
      </c>
      <c r="F235" s="133"/>
      <c r="G235" s="133"/>
      <c r="H235" s="182"/>
    </row>
    <row r="236" spans="1:8" ht="31.55" hidden="1" x14ac:dyDescent="0.2">
      <c r="A236" s="193" t="s">
        <v>202</v>
      </c>
      <c r="B236" s="96">
        <v>8</v>
      </c>
      <c r="C236" s="96">
        <v>1</v>
      </c>
      <c r="D236" s="194" t="s">
        <v>223</v>
      </c>
      <c r="E236" s="98"/>
      <c r="F236" s="133">
        <f>F237</f>
        <v>0</v>
      </c>
      <c r="G236" s="133">
        <f t="shared" ref="G236" si="82">G237</f>
        <v>0</v>
      </c>
      <c r="H236" s="133">
        <f t="shared" ref="H236" si="83">H237</f>
        <v>0</v>
      </c>
    </row>
    <row r="237" spans="1:8" ht="32.15" hidden="1" customHeight="1" x14ac:dyDescent="0.2">
      <c r="A237" s="111" t="s">
        <v>146</v>
      </c>
      <c r="B237" s="96">
        <v>8</v>
      </c>
      <c r="C237" s="96">
        <v>1</v>
      </c>
      <c r="D237" s="194" t="s">
        <v>223</v>
      </c>
      <c r="E237" s="98">
        <v>200</v>
      </c>
      <c r="F237" s="133">
        <f t="shared" ref="F237:H237" si="84">F238</f>
        <v>0</v>
      </c>
      <c r="G237" s="133">
        <f t="shared" si="84"/>
        <v>0</v>
      </c>
      <c r="H237" s="182">
        <f t="shared" si="84"/>
        <v>0</v>
      </c>
    </row>
    <row r="238" spans="1:8" ht="32.15" hidden="1" customHeight="1" x14ac:dyDescent="0.2">
      <c r="A238" s="111" t="s">
        <v>17</v>
      </c>
      <c r="B238" s="96">
        <v>8</v>
      </c>
      <c r="C238" s="96">
        <v>1</v>
      </c>
      <c r="D238" s="194" t="s">
        <v>223</v>
      </c>
      <c r="E238" s="98">
        <v>240</v>
      </c>
      <c r="F238" s="133"/>
      <c r="G238" s="133"/>
      <c r="H238" s="182"/>
    </row>
    <row r="239" spans="1:8" ht="16" customHeight="1" x14ac:dyDescent="0.25">
      <c r="A239" s="181" t="s">
        <v>9</v>
      </c>
      <c r="B239" s="176">
        <v>8</v>
      </c>
      <c r="C239" s="176">
        <v>1</v>
      </c>
      <c r="D239" s="177" t="s">
        <v>10</v>
      </c>
      <c r="E239" s="178" t="s">
        <v>7</v>
      </c>
      <c r="F239" s="179">
        <f>F240+F243+F255+F252+F262</f>
        <v>6800</v>
      </c>
      <c r="G239" s="179">
        <f t="shared" ref="G239:H239" si="85">G240+G243+G255+G252+G262</f>
        <v>6000</v>
      </c>
      <c r="H239" s="179">
        <f t="shared" si="85"/>
        <v>6000</v>
      </c>
    </row>
    <row r="240" spans="1:8" ht="32.15" hidden="1" customHeight="1" x14ac:dyDescent="0.2">
      <c r="A240" s="111" t="s">
        <v>190</v>
      </c>
      <c r="B240" s="96">
        <v>8</v>
      </c>
      <c r="C240" s="96">
        <v>1</v>
      </c>
      <c r="D240" s="97" t="s">
        <v>92</v>
      </c>
      <c r="E240" s="98"/>
      <c r="F240" s="133">
        <f t="shared" ref="F240:H241" si="86">F241</f>
        <v>0</v>
      </c>
      <c r="G240" s="133">
        <f t="shared" si="86"/>
        <v>0</v>
      </c>
      <c r="H240" s="182">
        <f t="shared" si="86"/>
        <v>0</v>
      </c>
    </row>
    <row r="241" spans="1:8" ht="32.15" hidden="1" customHeight="1" x14ac:dyDescent="0.2">
      <c r="A241" s="111" t="s">
        <v>146</v>
      </c>
      <c r="B241" s="96">
        <v>8</v>
      </c>
      <c r="C241" s="96">
        <v>1</v>
      </c>
      <c r="D241" s="97" t="s">
        <v>92</v>
      </c>
      <c r="E241" s="98">
        <v>200</v>
      </c>
      <c r="F241" s="133">
        <f t="shared" si="86"/>
        <v>0</v>
      </c>
      <c r="G241" s="133">
        <f t="shared" si="86"/>
        <v>0</v>
      </c>
      <c r="H241" s="182">
        <f t="shared" si="86"/>
        <v>0</v>
      </c>
    </row>
    <row r="242" spans="1:8" ht="32.15" hidden="1" customHeight="1" x14ac:dyDescent="0.2">
      <c r="A242" s="111" t="s">
        <v>17</v>
      </c>
      <c r="B242" s="96">
        <v>8</v>
      </c>
      <c r="C242" s="96">
        <v>1</v>
      </c>
      <c r="D242" s="97" t="s">
        <v>92</v>
      </c>
      <c r="E242" s="98">
        <v>240</v>
      </c>
      <c r="F242" s="133"/>
      <c r="G242" s="133"/>
      <c r="H242" s="182"/>
    </row>
    <row r="243" spans="1:8" ht="32.15" customHeight="1" x14ac:dyDescent="0.25">
      <c r="A243" s="111" t="s">
        <v>195</v>
      </c>
      <c r="B243" s="96">
        <v>8</v>
      </c>
      <c r="C243" s="96">
        <v>1</v>
      </c>
      <c r="D243" s="97" t="s">
        <v>93</v>
      </c>
      <c r="E243" s="98"/>
      <c r="F243" s="133">
        <f>F244+F246+F250+F248</f>
        <v>6800</v>
      </c>
      <c r="G243" s="133">
        <f t="shared" ref="G243:H243" si="87">G244+G246+G250+G248</f>
        <v>6000</v>
      </c>
      <c r="H243" s="133">
        <f t="shared" si="87"/>
        <v>6000</v>
      </c>
    </row>
    <row r="244" spans="1:8" ht="63.95" hidden="1" customHeight="1" x14ac:dyDescent="0.2">
      <c r="A244" s="111" t="s">
        <v>13</v>
      </c>
      <c r="B244" s="96">
        <v>8</v>
      </c>
      <c r="C244" s="96">
        <v>1</v>
      </c>
      <c r="D244" s="97" t="s">
        <v>93</v>
      </c>
      <c r="E244" s="98">
        <v>100</v>
      </c>
      <c r="F244" s="133">
        <f>F245</f>
        <v>0</v>
      </c>
      <c r="G244" s="133">
        <f>G245</f>
        <v>0</v>
      </c>
      <c r="H244" s="182">
        <f>H245</f>
        <v>0</v>
      </c>
    </row>
    <row r="245" spans="1:8" ht="16" hidden="1" customHeight="1" x14ac:dyDescent="0.2">
      <c r="A245" s="192" t="s">
        <v>90</v>
      </c>
      <c r="B245" s="96">
        <v>8</v>
      </c>
      <c r="C245" s="96">
        <v>1</v>
      </c>
      <c r="D245" s="97" t="s">
        <v>93</v>
      </c>
      <c r="E245" s="98">
        <v>110</v>
      </c>
      <c r="F245" s="133"/>
      <c r="G245" s="133"/>
      <c r="H245" s="182"/>
    </row>
    <row r="246" spans="1:8" ht="32.15" hidden="1" customHeight="1" x14ac:dyDescent="0.2">
      <c r="A246" s="111" t="s">
        <v>146</v>
      </c>
      <c r="B246" s="96">
        <v>8</v>
      </c>
      <c r="C246" s="96">
        <v>1</v>
      </c>
      <c r="D246" s="97" t="s">
        <v>93</v>
      </c>
      <c r="E246" s="98">
        <v>200</v>
      </c>
      <c r="F246" s="133">
        <f>F247</f>
        <v>0</v>
      </c>
      <c r="G246" s="133">
        <f>G247</f>
        <v>0</v>
      </c>
      <c r="H246" s="182">
        <f>H247</f>
        <v>0</v>
      </c>
    </row>
    <row r="247" spans="1:8" ht="32.15" hidden="1" customHeight="1" x14ac:dyDescent="0.2">
      <c r="A247" s="111" t="s">
        <v>17</v>
      </c>
      <c r="B247" s="96">
        <v>8</v>
      </c>
      <c r="C247" s="96">
        <v>1</v>
      </c>
      <c r="D247" s="97" t="s">
        <v>93</v>
      </c>
      <c r="E247" s="98">
        <v>240</v>
      </c>
      <c r="F247" s="133"/>
      <c r="G247" s="133"/>
      <c r="H247" s="182"/>
    </row>
    <row r="248" spans="1:8" ht="31.1" x14ac:dyDescent="0.25">
      <c r="A248" s="193" t="s">
        <v>214</v>
      </c>
      <c r="B248" s="96">
        <v>8</v>
      </c>
      <c r="C248" s="96">
        <v>1</v>
      </c>
      <c r="D248" s="97" t="s">
        <v>93</v>
      </c>
      <c r="E248" s="98">
        <v>600</v>
      </c>
      <c r="F248" s="133">
        <f>F249</f>
        <v>6800</v>
      </c>
      <c r="G248" s="133">
        <f>G249</f>
        <v>6000</v>
      </c>
      <c r="H248" s="182">
        <f>H249</f>
        <v>6000</v>
      </c>
    </row>
    <row r="249" spans="1:8" ht="16" customHeight="1" x14ac:dyDescent="0.25">
      <c r="A249" s="193" t="s">
        <v>215</v>
      </c>
      <c r="B249" s="96">
        <v>8</v>
      </c>
      <c r="C249" s="96">
        <v>1</v>
      </c>
      <c r="D249" s="97" t="s">
        <v>93</v>
      </c>
      <c r="E249" s="98">
        <v>610</v>
      </c>
      <c r="F249" s="133">
        <v>6800</v>
      </c>
      <c r="G249" s="133">
        <v>6000</v>
      </c>
      <c r="H249" s="182">
        <v>6000</v>
      </c>
    </row>
    <row r="250" spans="1:8" ht="16" hidden="1" customHeight="1" x14ac:dyDescent="0.2">
      <c r="A250" s="111" t="s">
        <v>18</v>
      </c>
      <c r="B250" s="96">
        <v>8</v>
      </c>
      <c r="C250" s="96">
        <v>1</v>
      </c>
      <c r="D250" s="97" t="s">
        <v>93</v>
      </c>
      <c r="E250" s="98">
        <v>800</v>
      </c>
      <c r="F250" s="133">
        <f>F251</f>
        <v>0</v>
      </c>
      <c r="G250" s="133">
        <f>G251</f>
        <v>0</v>
      </c>
      <c r="H250" s="182">
        <f>H251</f>
        <v>0</v>
      </c>
    </row>
    <row r="251" spans="1:8" ht="16" hidden="1" customHeight="1" x14ac:dyDescent="0.2">
      <c r="A251" s="111" t="s">
        <v>19</v>
      </c>
      <c r="B251" s="96">
        <v>8</v>
      </c>
      <c r="C251" s="96">
        <v>1</v>
      </c>
      <c r="D251" s="97" t="s">
        <v>93</v>
      </c>
      <c r="E251" s="98">
        <v>850</v>
      </c>
      <c r="F251" s="133"/>
      <c r="G251" s="133"/>
      <c r="H251" s="182"/>
    </row>
    <row r="252" spans="1:8" ht="31.55" hidden="1" x14ac:dyDescent="0.2">
      <c r="A252" s="111" t="s">
        <v>201</v>
      </c>
      <c r="B252" s="96">
        <v>8</v>
      </c>
      <c r="C252" s="96">
        <v>1</v>
      </c>
      <c r="D252" s="97" t="s">
        <v>203</v>
      </c>
      <c r="E252" s="98"/>
      <c r="F252" s="133">
        <f>F253</f>
        <v>0</v>
      </c>
      <c r="G252" s="133">
        <f t="shared" ref="G252" si="88">G253</f>
        <v>0</v>
      </c>
      <c r="H252" s="133">
        <f t="shared" ref="H252" si="89">H253</f>
        <v>0</v>
      </c>
    </row>
    <row r="253" spans="1:8" ht="32.15" hidden="1" customHeight="1" x14ac:dyDescent="0.2">
      <c r="A253" s="111" t="s">
        <v>146</v>
      </c>
      <c r="B253" s="96">
        <v>8</v>
      </c>
      <c r="C253" s="96">
        <v>1</v>
      </c>
      <c r="D253" s="97" t="s">
        <v>203</v>
      </c>
      <c r="E253" s="98">
        <v>200</v>
      </c>
      <c r="F253" s="133">
        <f t="shared" ref="F253:H253" si="90">F254</f>
        <v>0</v>
      </c>
      <c r="G253" s="133">
        <f t="shared" si="90"/>
        <v>0</v>
      </c>
      <c r="H253" s="182">
        <f t="shared" si="90"/>
        <v>0</v>
      </c>
    </row>
    <row r="254" spans="1:8" ht="32.15" hidden="1" customHeight="1" x14ac:dyDescent="0.2">
      <c r="A254" s="111" t="s">
        <v>17</v>
      </c>
      <c r="B254" s="96">
        <v>8</v>
      </c>
      <c r="C254" s="96">
        <v>1</v>
      </c>
      <c r="D254" s="97" t="s">
        <v>203</v>
      </c>
      <c r="E254" s="98">
        <v>240</v>
      </c>
      <c r="F254" s="133"/>
      <c r="G254" s="133"/>
      <c r="H254" s="182"/>
    </row>
    <row r="255" spans="1:8" ht="18.75" hidden="1" customHeight="1" x14ac:dyDescent="0.2">
      <c r="A255" s="111" t="s">
        <v>182</v>
      </c>
      <c r="B255" s="96">
        <v>8</v>
      </c>
      <c r="C255" s="96">
        <v>1</v>
      </c>
      <c r="D255" s="97" t="s">
        <v>94</v>
      </c>
      <c r="E255" s="98"/>
      <c r="F255" s="133">
        <f>F256+F258+F260</f>
        <v>0</v>
      </c>
      <c r="G255" s="133">
        <f t="shared" ref="G255:H255" si="91">G256+G258+G260</f>
        <v>0</v>
      </c>
      <c r="H255" s="133">
        <f t="shared" si="91"/>
        <v>0</v>
      </c>
    </row>
    <row r="256" spans="1:8" ht="63.95" hidden="1" customHeight="1" x14ac:dyDescent="0.2">
      <c r="A256" s="111" t="s">
        <v>13</v>
      </c>
      <c r="B256" s="96">
        <v>8</v>
      </c>
      <c r="C256" s="96">
        <v>1</v>
      </c>
      <c r="D256" s="97" t="s">
        <v>94</v>
      </c>
      <c r="E256" s="98">
        <v>100</v>
      </c>
      <c r="F256" s="133">
        <f>F257</f>
        <v>0</v>
      </c>
      <c r="G256" s="133">
        <f>G257</f>
        <v>0</v>
      </c>
      <c r="H256" s="182">
        <f>H257</f>
        <v>0</v>
      </c>
    </row>
    <row r="257" spans="1:8" ht="16" hidden="1" customHeight="1" x14ac:dyDescent="0.2">
      <c r="A257" s="192" t="s">
        <v>90</v>
      </c>
      <c r="B257" s="96">
        <v>8</v>
      </c>
      <c r="C257" s="96">
        <v>1</v>
      </c>
      <c r="D257" s="97" t="s">
        <v>94</v>
      </c>
      <c r="E257" s="98">
        <v>110</v>
      </c>
      <c r="F257" s="133">
        <v>0</v>
      </c>
      <c r="G257" s="133">
        <v>0</v>
      </c>
      <c r="H257" s="182">
        <v>0</v>
      </c>
    </row>
    <row r="258" spans="1:8" ht="32.15" hidden="1" customHeight="1" x14ac:dyDescent="0.2">
      <c r="A258" s="111" t="s">
        <v>53</v>
      </c>
      <c r="B258" s="96">
        <v>8</v>
      </c>
      <c r="C258" s="96">
        <v>1</v>
      </c>
      <c r="D258" s="97" t="s">
        <v>94</v>
      </c>
      <c r="E258" s="98">
        <v>200</v>
      </c>
      <c r="F258" s="133">
        <f>F259</f>
        <v>0</v>
      </c>
      <c r="G258" s="133">
        <f>G259</f>
        <v>0</v>
      </c>
      <c r="H258" s="182">
        <f>H259</f>
        <v>0</v>
      </c>
    </row>
    <row r="259" spans="1:8" ht="32.15" hidden="1" customHeight="1" x14ac:dyDescent="0.2">
      <c r="A259" s="111" t="s">
        <v>17</v>
      </c>
      <c r="B259" s="96">
        <v>8</v>
      </c>
      <c r="C259" s="96">
        <v>1</v>
      </c>
      <c r="D259" s="97" t="s">
        <v>94</v>
      </c>
      <c r="E259" s="98">
        <v>240</v>
      </c>
      <c r="F259" s="133"/>
      <c r="G259" s="133"/>
      <c r="H259" s="182"/>
    </row>
    <row r="260" spans="1:8" ht="31.55" hidden="1" x14ac:dyDescent="0.2">
      <c r="A260" s="193" t="s">
        <v>214</v>
      </c>
      <c r="B260" s="96">
        <v>8</v>
      </c>
      <c r="C260" s="96">
        <v>1</v>
      </c>
      <c r="D260" s="97" t="s">
        <v>94</v>
      </c>
      <c r="E260" s="98">
        <v>600</v>
      </c>
      <c r="F260" s="133">
        <f>F261</f>
        <v>0</v>
      </c>
      <c r="G260" s="133">
        <f>G261</f>
        <v>0</v>
      </c>
      <c r="H260" s="182">
        <f>H261</f>
        <v>0</v>
      </c>
    </row>
    <row r="261" spans="1:8" ht="16" hidden="1" customHeight="1" x14ac:dyDescent="0.2">
      <c r="A261" s="193" t="s">
        <v>215</v>
      </c>
      <c r="B261" s="96">
        <v>8</v>
      </c>
      <c r="C261" s="96">
        <v>1</v>
      </c>
      <c r="D261" s="97" t="s">
        <v>94</v>
      </c>
      <c r="E261" s="98">
        <v>610</v>
      </c>
      <c r="F261" s="133"/>
      <c r="G261" s="133"/>
      <c r="H261" s="182"/>
    </row>
    <row r="262" spans="1:8" ht="31.55" hidden="1" x14ac:dyDescent="0.2">
      <c r="A262" s="193" t="s">
        <v>202</v>
      </c>
      <c r="B262" s="96">
        <v>8</v>
      </c>
      <c r="C262" s="96">
        <v>1</v>
      </c>
      <c r="D262" s="194" t="s">
        <v>204</v>
      </c>
      <c r="E262" s="98"/>
      <c r="F262" s="133">
        <f>F263</f>
        <v>0</v>
      </c>
      <c r="G262" s="133">
        <f t="shared" ref="G262" si="92">G263</f>
        <v>0</v>
      </c>
      <c r="H262" s="133">
        <f t="shared" ref="H262" si="93">H263</f>
        <v>0</v>
      </c>
    </row>
    <row r="263" spans="1:8" ht="32.15" hidden="1" customHeight="1" x14ac:dyDescent="0.2">
      <c r="A263" s="111" t="s">
        <v>146</v>
      </c>
      <c r="B263" s="96">
        <v>8</v>
      </c>
      <c r="C263" s="96">
        <v>1</v>
      </c>
      <c r="D263" s="194" t="s">
        <v>204</v>
      </c>
      <c r="E263" s="98">
        <v>200</v>
      </c>
      <c r="F263" s="133">
        <f t="shared" ref="F263:H263" si="94">F264</f>
        <v>0</v>
      </c>
      <c r="G263" s="133">
        <f t="shared" si="94"/>
        <v>0</v>
      </c>
      <c r="H263" s="182">
        <f t="shared" si="94"/>
        <v>0</v>
      </c>
    </row>
    <row r="264" spans="1:8" ht="32.15" hidden="1" customHeight="1" x14ac:dyDescent="0.2">
      <c r="A264" s="111" t="s">
        <v>17</v>
      </c>
      <c r="B264" s="96">
        <v>8</v>
      </c>
      <c r="C264" s="96">
        <v>1</v>
      </c>
      <c r="D264" s="194" t="s">
        <v>204</v>
      </c>
      <c r="E264" s="98">
        <v>240</v>
      </c>
      <c r="F264" s="133"/>
      <c r="G264" s="133"/>
      <c r="H264" s="133"/>
    </row>
    <row r="265" spans="1:8" ht="16" customHeight="1" x14ac:dyDescent="0.25">
      <c r="A265" s="181" t="s">
        <v>95</v>
      </c>
      <c r="B265" s="176">
        <v>10</v>
      </c>
      <c r="C265" s="96"/>
      <c r="D265" s="97"/>
      <c r="E265" s="98"/>
      <c r="F265" s="133">
        <f t="shared" ref="F265:H269" si="95">F266</f>
        <v>402.7</v>
      </c>
      <c r="G265" s="133">
        <f t="shared" si="95"/>
        <v>402.7</v>
      </c>
      <c r="H265" s="180">
        <f t="shared" si="95"/>
        <v>402.7</v>
      </c>
    </row>
    <row r="266" spans="1:8" ht="16" customHeight="1" x14ac:dyDescent="0.25">
      <c r="A266" s="181" t="s">
        <v>96</v>
      </c>
      <c r="B266" s="176">
        <v>10</v>
      </c>
      <c r="C266" s="176">
        <v>1</v>
      </c>
      <c r="D266" s="177" t="s">
        <v>7</v>
      </c>
      <c r="E266" s="178" t="s">
        <v>7</v>
      </c>
      <c r="F266" s="179">
        <f t="shared" si="95"/>
        <v>402.7</v>
      </c>
      <c r="G266" s="179">
        <f t="shared" si="95"/>
        <v>402.7</v>
      </c>
      <c r="H266" s="180">
        <f t="shared" si="95"/>
        <v>402.7</v>
      </c>
    </row>
    <row r="267" spans="1:8" ht="16" customHeight="1" x14ac:dyDescent="0.25">
      <c r="A267" s="195" t="s">
        <v>97</v>
      </c>
      <c r="B267" s="96">
        <v>10</v>
      </c>
      <c r="C267" s="96">
        <v>1</v>
      </c>
      <c r="D267" s="97" t="s">
        <v>10</v>
      </c>
      <c r="E267" s="98" t="s">
        <v>7</v>
      </c>
      <c r="F267" s="133">
        <f t="shared" si="95"/>
        <v>402.7</v>
      </c>
      <c r="G267" s="133">
        <f t="shared" si="95"/>
        <v>402.7</v>
      </c>
      <c r="H267" s="182">
        <f t="shared" si="95"/>
        <v>402.7</v>
      </c>
    </row>
    <row r="268" spans="1:8" ht="32.15" customHeight="1" x14ac:dyDescent="0.25">
      <c r="A268" s="111" t="s">
        <v>98</v>
      </c>
      <c r="B268" s="96">
        <v>10</v>
      </c>
      <c r="C268" s="96">
        <v>1</v>
      </c>
      <c r="D268" s="97" t="s">
        <v>144</v>
      </c>
      <c r="E268" s="98" t="s">
        <v>7</v>
      </c>
      <c r="F268" s="133">
        <f t="shared" si="95"/>
        <v>402.7</v>
      </c>
      <c r="G268" s="133">
        <f t="shared" si="95"/>
        <v>402.7</v>
      </c>
      <c r="H268" s="182">
        <f t="shared" si="95"/>
        <v>402.7</v>
      </c>
    </row>
    <row r="269" spans="1:8" ht="16" customHeight="1" x14ac:dyDescent="0.25">
      <c r="A269" s="111" t="s">
        <v>99</v>
      </c>
      <c r="B269" s="96">
        <v>10</v>
      </c>
      <c r="C269" s="96">
        <v>1</v>
      </c>
      <c r="D269" s="97" t="s">
        <v>144</v>
      </c>
      <c r="E269" s="98">
        <v>300</v>
      </c>
      <c r="F269" s="133">
        <f t="shared" si="95"/>
        <v>402.7</v>
      </c>
      <c r="G269" s="133">
        <f t="shared" si="95"/>
        <v>402.7</v>
      </c>
      <c r="H269" s="182">
        <f t="shared" si="95"/>
        <v>402.7</v>
      </c>
    </row>
    <row r="270" spans="1:8" ht="22.5" customHeight="1" x14ac:dyDescent="0.25">
      <c r="A270" s="196" t="s">
        <v>175</v>
      </c>
      <c r="B270" s="96">
        <v>10</v>
      </c>
      <c r="C270" s="96">
        <v>1</v>
      </c>
      <c r="D270" s="97" t="s">
        <v>144</v>
      </c>
      <c r="E270" s="98">
        <v>310</v>
      </c>
      <c r="F270" s="133">
        <v>402.7</v>
      </c>
      <c r="G270" s="133">
        <v>402.7</v>
      </c>
      <c r="H270" s="133">
        <v>402.7</v>
      </c>
    </row>
    <row r="271" spans="1:8" ht="16" hidden="1" customHeight="1" x14ac:dyDescent="0.2">
      <c r="A271" s="181" t="s">
        <v>100</v>
      </c>
      <c r="B271" s="176">
        <v>11</v>
      </c>
      <c r="C271" s="176" t="s">
        <v>7</v>
      </c>
      <c r="D271" s="177" t="s">
        <v>7</v>
      </c>
      <c r="E271" s="178" t="s">
        <v>7</v>
      </c>
      <c r="F271" s="179">
        <f>F272+F284</f>
        <v>0</v>
      </c>
      <c r="G271" s="179">
        <f>G272+G284</f>
        <v>0</v>
      </c>
      <c r="H271" s="179">
        <f>H272+H284</f>
        <v>0</v>
      </c>
    </row>
    <row r="272" spans="1:8" ht="16" hidden="1" customHeight="1" x14ac:dyDescent="0.2">
      <c r="A272" s="197" t="s">
        <v>218</v>
      </c>
      <c r="B272" s="198">
        <v>11</v>
      </c>
      <c r="C272" s="198">
        <v>2</v>
      </c>
      <c r="D272" s="177"/>
      <c r="E272" s="178"/>
      <c r="F272" s="179">
        <f>F273</f>
        <v>0</v>
      </c>
      <c r="G272" s="179">
        <f t="shared" ref="G272:H272" si="96">G273</f>
        <v>0</v>
      </c>
      <c r="H272" s="179">
        <f t="shared" si="96"/>
        <v>0</v>
      </c>
    </row>
    <row r="273" spans="1:8" ht="31.55" hidden="1" x14ac:dyDescent="0.2">
      <c r="A273" s="181" t="s">
        <v>157</v>
      </c>
      <c r="B273" s="198">
        <v>11</v>
      </c>
      <c r="C273" s="198">
        <v>2</v>
      </c>
      <c r="D273" s="199" t="s">
        <v>101</v>
      </c>
      <c r="E273" s="178"/>
      <c r="F273" s="179">
        <f>F274+F281</f>
        <v>0</v>
      </c>
      <c r="G273" s="179">
        <f t="shared" ref="G273:H273" si="97">G274+G281</f>
        <v>0</v>
      </c>
      <c r="H273" s="179">
        <f t="shared" si="97"/>
        <v>0</v>
      </c>
    </row>
    <row r="274" spans="1:8" ht="15.7" hidden="1" x14ac:dyDescent="0.2">
      <c r="A274" s="111" t="s">
        <v>191</v>
      </c>
      <c r="B274" s="200">
        <v>11</v>
      </c>
      <c r="C274" s="200">
        <v>2</v>
      </c>
      <c r="D274" s="194" t="s">
        <v>102</v>
      </c>
      <c r="E274" s="98"/>
      <c r="F274" s="133">
        <f>F275+F277+F279</f>
        <v>0</v>
      </c>
      <c r="G274" s="133">
        <f t="shared" ref="G274:H274" si="98">G275+G277+G279</f>
        <v>0</v>
      </c>
      <c r="H274" s="133">
        <f t="shared" si="98"/>
        <v>0</v>
      </c>
    </row>
    <row r="275" spans="1:8" ht="63.1" hidden="1" x14ac:dyDescent="0.2">
      <c r="A275" s="193" t="s">
        <v>13</v>
      </c>
      <c r="B275" s="200">
        <v>11</v>
      </c>
      <c r="C275" s="200">
        <v>2</v>
      </c>
      <c r="D275" s="194" t="s">
        <v>102</v>
      </c>
      <c r="E275" s="194">
        <v>100</v>
      </c>
      <c r="F275" s="179">
        <f>F276</f>
        <v>0</v>
      </c>
      <c r="G275" s="179">
        <f t="shared" ref="G275:H275" si="99">G276</f>
        <v>0</v>
      </c>
      <c r="H275" s="179">
        <f t="shared" si="99"/>
        <v>0</v>
      </c>
    </row>
    <row r="276" spans="1:8" ht="15.7" hidden="1" x14ac:dyDescent="0.2">
      <c r="A276" s="193" t="s">
        <v>90</v>
      </c>
      <c r="B276" s="200">
        <v>11</v>
      </c>
      <c r="C276" s="200">
        <v>2</v>
      </c>
      <c r="D276" s="194" t="s">
        <v>102</v>
      </c>
      <c r="E276" s="194">
        <v>110</v>
      </c>
      <c r="F276" s="133"/>
      <c r="G276" s="133"/>
      <c r="H276" s="133"/>
    </row>
    <row r="277" spans="1:8" ht="31.55" hidden="1" x14ac:dyDescent="0.2">
      <c r="A277" s="193" t="s">
        <v>219</v>
      </c>
      <c r="B277" s="200">
        <v>11</v>
      </c>
      <c r="C277" s="200">
        <v>2</v>
      </c>
      <c r="D277" s="194" t="s">
        <v>102</v>
      </c>
      <c r="E277" s="194">
        <v>200</v>
      </c>
      <c r="F277" s="179">
        <f>F278</f>
        <v>0</v>
      </c>
      <c r="G277" s="179">
        <f t="shared" ref="G277:H277" si="100">G278</f>
        <v>0</v>
      </c>
      <c r="H277" s="179">
        <f t="shared" si="100"/>
        <v>0</v>
      </c>
    </row>
    <row r="278" spans="1:8" ht="31.55" hidden="1" x14ac:dyDescent="0.2">
      <c r="A278" s="193" t="s">
        <v>17</v>
      </c>
      <c r="B278" s="200">
        <v>11</v>
      </c>
      <c r="C278" s="200">
        <v>2</v>
      </c>
      <c r="D278" s="194" t="s">
        <v>102</v>
      </c>
      <c r="E278" s="194">
        <v>240</v>
      </c>
      <c r="F278" s="133"/>
      <c r="G278" s="133"/>
      <c r="H278" s="133"/>
    </row>
    <row r="279" spans="1:8" ht="15.7" hidden="1" x14ac:dyDescent="0.2">
      <c r="A279" s="193" t="s">
        <v>18</v>
      </c>
      <c r="B279" s="200">
        <v>11</v>
      </c>
      <c r="C279" s="200">
        <v>2</v>
      </c>
      <c r="D279" s="194" t="s">
        <v>102</v>
      </c>
      <c r="E279" s="194">
        <v>800</v>
      </c>
      <c r="F279" s="179">
        <f>F280</f>
        <v>0</v>
      </c>
      <c r="G279" s="179">
        <f t="shared" ref="G279:H279" si="101">G280</f>
        <v>0</v>
      </c>
      <c r="H279" s="179">
        <f t="shared" si="101"/>
        <v>0</v>
      </c>
    </row>
    <row r="280" spans="1:8" ht="15.7" hidden="1" x14ac:dyDescent="0.2">
      <c r="A280" s="193" t="s">
        <v>220</v>
      </c>
      <c r="B280" s="200">
        <v>11</v>
      </c>
      <c r="C280" s="200">
        <v>2</v>
      </c>
      <c r="D280" s="194" t="s">
        <v>102</v>
      </c>
      <c r="E280" s="194">
        <v>850</v>
      </c>
      <c r="F280" s="133"/>
      <c r="G280" s="133"/>
      <c r="H280" s="133"/>
    </row>
    <row r="281" spans="1:8" ht="15.7" hidden="1" x14ac:dyDescent="0.2">
      <c r="A281" s="193" t="s">
        <v>185</v>
      </c>
      <c r="B281" s="200">
        <v>11</v>
      </c>
      <c r="C281" s="200">
        <v>2</v>
      </c>
      <c r="D281" s="194" t="s">
        <v>221</v>
      </c>
      <c r="E281" s="199" t="s">
        <v>7</v>
      </c>
      <c r="F281" s="179">
        <f>F282</f>
        <v>0</v>
      </c>
      <c r="G281" s="179">
        <f t="shared" ref="G281:H282" si="102">G282</f>
        <v>0</v>
      </c>
      <c r="H281" s="179">
        <f t="shared" si="102"/>
        <v>0</v>
      </c>
    </row>
    <row r="282" spans="1:8" ht="63.1" hidden="1" x14ac:dyDescent="0.2">
      <c r="A282" s="193" t="s">
        <v>13</v>
      </c>
      <c r="B282" s="200">
        <v>11</v>
      </c>
      <c r="C282" s="200">
        <v>2</v>
      </c>
      <c r="D282" s="194" t="s">
        <v>221</v>
      </c>
      <c r="E282" s="194">
        <v>100</v>
      </c>
      <c r="F282" s="179">
        <f>F283</f>
        <v>0</v>
      </c>
      <c r="G282" s="179">
        <f t="shared" si="102"/>
        <v>0</v>
      </c>
      <c r="H282" s="179">
        <f t="shared" si="102"/>
        <v>0</v>
      </c>
    </row>
    <row r="283" spans="1:8" ht="15.7" hidden="1" x14ac:dyDescent="0.2">
      <c r="A283" s="193" t="s">
        <v>90</v>
      </c>
      <c r="B283" s="200">
        <v>11</v>
      </c>
      <c r="C283" s="200">
        <v>2</v>
      </c>
      <c r="D283" s="194" t="s">
        <v>221</v>
      </c>
      <c r="E283" s="194">
        <v>110</v>
      </c>
      <c r="F283" s="133"/>
      <c r="G283" s="133"/>
      <c r="H283" s="133"/>
    </row>
    <row r="284" spans="1:8" ht="15.7" hidden="1" x14ac:dyDescent="0.2">
      <c r="A284" s="181" t="s">
        <v>105</v>
      </c>
      <c r="B284" s="176">
        <v>11</v>
      </c>
      <c r="C284" s="176">
        <v>5</v>
      </c>
      <c r="D284" s="177" t="s">
        <v>7</v>
      </c>
      <c r="E284" s="178" t="s">
        <v>7</v>
      </c>
      <c r="F284" s="179">
        <f>F285+F289</f>
        <v>0</v>
      </c>
      <c r="G284" s="179">
        <f>G285+G289</f>
        <v>0</v>
      </c>
      <c r="H284" s="180">
        <f>H285+H289</f>
        <v>0</v>
      </c>
    </row>
    <row r="285" spans="1:8" ht="31.55" hidden="1" x14ac:dyDescent="0.2">
      <c r="A285" s="181" t="s">
        <v>157</v>
      </c>
      <c r="B285" s="176">
        <v>11</v>
      </c>
      <c r="C285" s="176">
        <v>5</v>
      </c>
      <c r="D285" s="177" t="s">
        <v>101</v>
      </c>
      <c r="E285" s="178"/>
      <c r="F285" s="179">
        <f t="shared" ref="F285:H287" si="103">F286</f>
        <v>0</v>
      </c>
      <c r="G285" s="179">
        <f t="shared" si="103"/>
        <v>0</v>
      </c>
      <c r="H285" s="180">
        <f t="shared" si="103"/>
        <v>0</v>
      </c>
    </row>
    <row r="286" spans="1:8" ht="31.55" hidden="1" customHeight="1" x14ac:dyDescent="0.2">
      <c r="A286" s="111" t="s">
        <v>191</v>
      </c>
      <c r="B286" s="96">
        <v>11</v>
      </c>
      <c r="C286" s="96">
        <v>5</v>
      </c>
      <c r="D286" s="97" t="s">
        <v>102</v>
      </c>
      <c r="E286" s="98" t="s">
        <v>7</v>
      </c>
      <c r="F286" s="133">
        <f t="shared" si="103"/>
        <v>0</v>
      </c>
      <c r="G286" s="133">
        <f t="shared" si="103"/>
        <v>0</v>
      </c>
      <c r="H286" s="182">
        <f t="shared" si="103"/>
        <v>0</v>
      </c>
    </row>
    <row r="287" spans="1:8" ht="36" hidden="1" customHeight="1" x14ac:dyDescent="0.2">
      <c r="A287" s="111" t="s">
        <v>146</v>
      </c>
      <c r="B287" s="96">
        <v>11</v>
      </c>
      <c r="C287" s="96">
        <v>5</v>
      </c>
      <c r="D287" s="97" t="s">
        <v>102</v>
      </c>
      <c r="E287" s="98">
        <v>200</v>
      </c>
      <c r="F287" s="133">
        <f t="shared" si="103"/>
        <v>0</v>
      </c>
      <c r="G287" s="133">
        <f t="shared" si="103"/>
        <v>0</v>
      </c>
      <c r="H287" s="182">
        <f t="shared" si="103"/>
        <v>0</v>
      </c>
    </row>
    <row r="288" spans="1:8" ht="36" hidden="1" customHeight="1" x14ac:dyDescent="0.2">
      <c r="A288" s="111" t="s">
        <v>17</v>
      </c>
      <c r="B288" s="96">
        <v>11</v>
      </c>
      <c r="C288" s="96">
        <v>5</v>
      </c>
      <c r="D288" s="97" t="s">
        <v>102</v>
      </c>
      <c r="E288" s="98">
        <v>240</v>
      </c>
      <c r="F288" s="133"/>
      <c r="G288" s="133"/>
      <c r="H288" s="182"/>
    </row>
    <row r="289" spans="1:8" ht="20.3" hidden="1" customHeight="1" x14ac:dyDescent="0.2">
      <c r="A289" s="181" t="s">
        <v>9</v>
      </c>
      <c r="B289" s="176">
        <v>11</v>
      </c>
      <c r="C289" s="176">
        <v>5</v>
      </c>
      <c r="D289" s="177" t="s">
        <v>10</v>
      </c>
      <c r="E289" s="178"/>
      <c r="F289" s="179">
        <f t="shared" ref="F289:H291" si="104">F290</f>
        <v>0</v>
      </c>
      <c r="G289" s="179">
        <f t="shared" si="104"/>
        <v>0</v>
      </c>
      <c r="H289" s="180">
        <f t="shared" si="104"/>
        <v>0</v>
      </c>
    </row>
    <row r="290" spans="1:8" ht="21.75" hidden="1" customHeight="1" x14ac:dyDescent="0.2">
      <c r="A290" s="111" t="s">
        <v>103</v>
      </c>
      <c r="B290" s="96">
        <v>11</v>
      </c>
      <c r="C290" s="96">
        <v>5</v>
      </c>
      <c r="D290" s="97" t="s">
        <v>104</v>
      </c>
      <c r="E290" s="98" t="s">
        <v>7</v>
      </c>
      <c r="F290" s="133">
        <f t="shared" si="104"/>
        <v>0</v>
      </c>
      <c r="G290" s="133">
        <f t="shared" si="104"/>
        <v>0</v>
      </c>
      <c r="H290" s="182">
        <f t="shared" si="104"/>
        <v>0</v>
      </c>
    </row>
    <row r="291" spans="1:8" ht="32.15" hidden="1" customHeight="1" x14ac:dyDescent="0.2">
      <c r="A291" s="111" t="s">
        <v>146</v>
      </c>
      <c r="B291" s="96">
        <v>11</v>
      </c>
      <c r="C291" s="96">
        <v>5</v>
      </c>
      <c r="D291" s="97" t="s">
        <v>104</v>
      </c>
      <c r="E291" s="98">
        <v>200</v>
      </c>
      <c r="F291" s="133">
        <f t="shared" si="104"/>
        <v>0</v>
      </c>
      <c r="G291" s="133">
        <f t="shared" si="104"/>
        <v>0</v>
      </c>
      <c r="H291" s="182">
        <f t="shared" si="104"/>
        <v>0</v>
      </c>
    </row>
    <row r="292" spans="1:8" ht="32.15" hidden="1" customHeight="1" x14ac:dyDescent="0.2">
      <c r="A292" s="111" t="s">
        <v>17</v>
      </c>
      <c r="B292" s="96">
        <v>11</v>
      </c>
      <c r="C292" s="96">
        <v>5</v>
      </c>
      <c r="D292" s="97" t="s">
        <v>104</v>
      </c>
      <c r="E292" s="98">
        <v>240</v>
      </c>
      <c r="F292" s="133"/>
      <c r="G292" s="133"/>
      <c r="H292" s="182"/>
    </row>
    <row r="293" spans="1:8" ht="20.2" customHeight="1" x14ac:dyDescent="0.25">
      <c r="A293" s="181" t="s">
        <v>106</v>
      </c>
      <c r="B293" s="176">
        <v>99</v>
      </c>
      <c r="C293" s="176"/>
      <c r="D293" s="177" t="s">
        <v>7</v>
      </c>
      <c r="E293" s="178" t="s">
        <v>7</v>
      </c>
      <c r="F293" s="179">
        <f t="shared" ref="F293:H297" si="105">F294</f>
        <v>0</v>
      </c>
      <c r="G293" s="179">
        <f t="shared" si="105"/>
        <v>402.1</v>
      </c>
      <c r="H293" s="180">
        <f t="shared" si="105"/>
        <v>869.5</v>
      </c>
    </row>
    <row r="294" spans="1:8" ht="20.2" customHeight="1" x14ac:dyDescent="0.25">
      <c r="A294" s="111" t="s">
        <v>106</v>
      </c>
      <c r="B294" s="96">
        <v>99</v>
      </c>
      <c r="C294" s="96">
        <v>99</v>
      </c>
      <c r="D294" s="97"/>
      <c r="E294" s="98"/>
      <c r="F294" s="133">
        <f t="shared" si="105"/>
        <v>0</v>
      </c>
      <c r="G294" s="133">
        <f t="shared" si="105"/>
        <v>402.1</v>
      </c>
      <c r="H294" s="182">
        <f t="shared" si="105"/>
        <v>869.5</v>
      </c>
    </row>
    <row r="295" spans="1:8" ht="20.2" customHeight="1" x14ac:dyDescent="0.25">
      <c r="A295" s="111" t="s">
        <v>9</v>
      </c>
      <c r="B295" s="96">
        <v>99</v>
      </c>
      <c r="C295" s="96">
        <v>99</v>
      </c>
      <c r="D295" s="97" t="s">
        <v>10</v>
      </c>
      <c r="E295" s="98"/>
      <c r="F295" s="133">
        <f t="shared" si="105"/>
        <v>0</v>
      </c>
      <c r="G295" s="133">
        <f t="shared" si="105"/>
        <v>402.1</v>
      </c>
      <c r="H295" s="182">
        <f t="shared" si="105"/>
        <v>869.5</v>
      </c>
    </row>
    <row r="296" spans="1:8" ht="20.2" customHeight="1" x14ac:dyDescent="0.25">
      <c r="A296" s="111" t="s">
        <v>106</v>
      </c>
      <c r="B296" s="96">
        <v>99</v>
      </c>
      <c r="C296" s="96">
        <v>99</v>
      </c>
      <c r="D296" s="97" t="s">
        <v>107</v>
      </c>
      <c r="E296" s="98"/>
      <c r="F296" s="133">
        <f t="shared" si="105"/>
        <v>0</v>
      </c>
      <c r="G296" s="133">
        <f t="shared" si="105"/>
        <v>402.1</v>
      </c>
      <c r="H296" s="182">
        <f t="shared" si="105"/>
        <v>869.5</v>
      </c>
    </row>
    <row r="297" spans="1:8" ht="20.2" customHeight="1" x14ac:dyDescent="0.25">
      <c r="A297" s="111" t="s">
        <v>106</v>
      </c>
      <c r="B297" s="96">
        <v>99</v>
      </c>
      <c r="C297" s="96">
        <v>99</v>
      </c>
      <c r="D297" s="97" t="s">
        <v>107</v>
      </c>
      <c r="E297" s="98">
        <v>900</v>
      </c>
      <c r="F297" s="133">
        <f t="shared" si="105"/>
        <v>0</v>
      </c>
      <c r="G297" s="133">
        <f t="shared" si="105"/>
        <v>402.1</v>
      </c>
      <c r="H297" s="182">
        <f t="shared" si="105"/>
        <v>869.5</v>
      </c>
    </row>
    <row r="298" spans="1:8" ht="20.2" customHeight="1" x14ac:dyDescent="0.25">
      <c r="A298" s="111" t="s">
        <v>106</v>
      </c>
      <c r="B298" s="96">
        <v>99</v>
      </c>
      <c r="C298" s="96">
        <v>99</v>
      </c>
      <c r="D298" s="97" t="s">
        <v>107</v>
      </c>
      <c r="E298" s="98">
        <v>990</v>
      </c>
      <c r="F298" s="133">
        <v>0</v>
      </c>
      <c r="G298" s="133">
        <v>402.1</v>
      </c>
      <c r="H298" s="182">
        <v>869.5</v>
      </c>
    </row>
    <row r="299" spans="1:8" ht="21.75" customHeight="1" x14ac:dyDescent="0.3">
      <c r="A299" s="201" t="s">
        <v>108</v>
      </c>
      <c r="B299" s="202"/>
      <c r="C299" s="202"/>
      <c r="D299" s="203"/>
      <c r="E299" s="204"/>
      <c r="F299" s="205">
        <f>F8+F59+F70+F80+F128+F199+F208+F265+F271+F293</f>
        <v>16927.320000000003</v>
      </c>
      <c r="G299" s="205">
        <f>G8+G59+G70+G80+G128+G199+G208+G265+G271+G293</f>
        <v>16293.830000000002</v>
      </c>
      <c r="H299" s="205">
        <f>H8+H59+H70+H80+H128+H199+H208+H265+H271+H293</f>
        <v>17607.760000000002</v>
      </c>
    </row>
    <row r="300" spans="1:8" ht="15.55" x14ac:dyDescent="0.3">
      <c r="A300" s="206"/>
      <c r="F300" s="207">
        <f>16927.32-F299</f>
        <v>0</v>
      </c>
      <c r="G300" s="207">
        <f>16293.83-G299</f>
        <v>0</v>
      </c>
      <c r="H300" s="207">
        <f>17607.76-H299</f>
        <v>0</v>
      </c>
    </row>
    <row r="301" spans="1:8" ht="15.55" x14ac:dyDescent="0.3">
      <c r="A301" s="208"/>
    </row>
    <row r="302" spans="1:8" ht="15.55" x14ac:dyDescent="0.3">
      <c r="A302" s="209"/>
    </row>
    <row r="303" spans="1:8" ht="15.55" x14ac:dyDescent="0.3">
      <c r="A303" s="208"/>
    </row>
  </sheetData>
  <customSheetViews>
    <customSheetView guid="{8892A839-CCFA-4457-8583-018401DCCD66}" showPageBreaks="1" showGridLines="0" fitToPage="1" printArea="1" hiddenRows="1" view="pageBreakPreview">
      <selection activeCell="A9" sqref="A9"/>
      <pageMargins left="0.78740157480314965" right="0.39370078740157483" top="0.39370078740157483" bottom="0.39370078740157483" header="0.51181102362204722" footer="0.51181102362204722"/>
      <printOptions horizontalCentered="1"/>
      <pageSetup paperSize="9" scale="63" fitToHeight="0" orientation="portrait" r:id="rId1"/>
    </customSheetView>
  </customSheetViews>
  <mergeCells count="9">
    <mergeCell ref="E1:H1"/>
    <mergeCell ref="A4:H4"/>
    <mergeCell ref="F2:H2"/>
    <mergeCell ref="F6:H6"/>
    <mergeCell ref="A6:A7"/>
    <mergeCell ref="B6:B7"/>
    <mergeCell ref="C6:C7"/>
    <mergeCell ref="D6:D7"/>
    <mergeCell ref="E6:E7"/>
  </mergeCells>
  <printOptions horizontalCentered="1"/>
  <pageMargins left="0.78740157480314965" right="0.39370078740157483" top="0.39370078740157483" bottom="0.39370078740157483" header="0.51181102362204722" footer="0.51181102362204722"/>
  <pageSetup paperSize="9" scale="64" fitToHeight="0" orientation="portrait" horizontalDpi="300" verticalDpi="300" r:id="rId2"/>
  <ignoredErrors>
    <ignoredError sqref="H284 H49 F49:G49 H65 F65:G65 F284:G284 F18:H18" formula="1"/>
    <ignoredError sqref="H208:H209" evalError="1"/>
  </ignoredError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2"/>
  <sheetViews>
    <sheetView showGridLines="0" view="pageBreakPreview" zoomScale="90" zoomScaleNormal="100" zoomScaleSheetLayoutView="90" workbookViewId="0">
      <pane ySplit="7" topLeftCell="A8" activePane="bottomLeft" state="frozen"/>
      <selection pane="bottomLeft" activeCell="B239" sqref="B239"/>
    </sheetView>
  </sheetViews>
  <sheetFormatPr defaultColWidth="9.09765625" defaultRowHeight="12.7" x14ac:dyDescent="0.25"/>
  <cols>
    <col min="1" max="1" width="62.59765625" style="1" customWidth="1"/>
    <col min="2" max="2" width="16" style="75" customWidth="1"/>
    <col min="3" max="3" width="6.3984375" style="1" customWidth="1"/>
    <col min="4" max="4" width="5" style="1" customWidth="1"/>
    <col min="5" max="5" width="6" style="1" customWidth="1"/>
    <col min="6" max="6" width="12.8984375" style="1" customWidth="1"/>
    <col min="7" max="7" width="13" style="1" customWidth="1"/>
    <col min="8" max="8" width="13.8984375" style="1" customWidth="1"/>
    <col min="9" max="245" width="9.09765625" style="1" customWidth="1"/>
    <col min="246" max="16384" width="9.09765625" style="1"/>
  </cols>
  <sheetData>
    <row r="1" spans="1:9" ht="17.3" customHeight="1" x14ac:dyDescent="0.25">
      <c r="A1" s="156"/>
      <c r="B1" s="157"/>
      <c r="C1" s="156"/>
      <c r="D1" s="156"/>
      <c r="E1" s="320" t="s">
        <v>171</v>
      </c>
      <c r="F1" s="320"/>
      <c r="G1" s="320"/>
      <c r="H1" s="320"/>
    </row>
    <row r="2" spans="1:9" ht="54" customHeight="1" x14ac:dyDescent="0.3">
      <c r="A2" s="156"/>
      <c r="B2" s="157"/>
      <c r="C2" s="152"/>
      <c r="D2" s="104"/>
      <c r="E2" s="104"/>
      <c r="F2" s="326" t="s">
        <v>387</v>
      </c>
      <c r="G2" s="327"/>
      <c r="H2" s="327"/>
    </row>
    <row r="3" spans="1:9" ht="12.85" x14ac:dyDescent="0.2">
      <c r="A3" s="156"/>
      <c r="B3" s="157"/>
      <c r="C3" s="156"/>
      <c r="D3" s="156"/>
      <c r="E3" s="156"/>
      <c r="F3" s="156"/>
      <c r="G3" s="156"/>
      <c r="H3" s="156"/>
    </row>
    <row r="4" spans="1:9" ht="50.25" customHeight="1" x14ac:dyDescent="0.25">
      <c r="A4" s="321" t="s">
        <v>390</v>
      </c>
      <c r="B4" s="322"/>
      <c r="C4" s="322"/>
      <c r="D4" s="322"/>
      <c r="E4" s="322"/>
      <c r="F4" s="322"/>
      <c r="G4" s="322"/>
      <c r="H4" s="322"/>
    </row>
    <row r="5" spans="1:9" ht="15" customHeight="1" x14ac:dyDescent="0.25">
      <c r="A5" s="76"/>
      <c r="B5" s="56"/>
      <c r="C5" s="76"/>
      <c r="D5" s="76"/>
      <c r="E5" s="76"/>
      <c r="F5" s="76"/>
      <c r="G5" s="76"/>
      <c r="H5" s="158" t="s">
        <v>111</v>
      </c>
    </row>
    <row r="6" spans="1:9" ht="21.75" customHeight="1" x14ac:dyDescent="0.25">
      <c r="A6" s="328" t="s">
        <v>0</v>
      </c>
      <c r="B6" s="328" t="s">
        <v>3</v>
      </c>
      <c r="C6" s="328" t="s">
        <v>4</v>
      </c>
      <c r="D6" s="328" t="s">
        <v>1</v>
      </c>
      <c r="E6" s="328" t="s">
        <v>2</v>
      </c>
      <c r="F6" s="323" t="s">
        <v>5</v>
      </c>
      <c r="G6" s="324"/>
      <c r="H6" s="325"/>
    </row>
    <row r="7" spans="1:9" ht="21.75" customHeight="1" x14ac:dyDescent="0.25">
      <c r="A7" s="329"/>
      <c r="B7" s="330"/>
      <c r="C7" s="330"/>
      <c r="D7" s="330"/>
      <c r="E7" s="330"/>
      <c r="F7" s="103" t="s">
        <v>184</v>
      </c>
      <c r="G7" s="103" t="s">
        <v>377</v>
      </c>
      <c r="H7" s="103" t="s">
        <v>384</v>
      </c>
    </row>
    <row r="8" spans="1:9" s="63" customFormat="1" ht="63.95" customHeight="1" x14ac:dyDescent="0.2">
      <c r="A8" s="141" t="str">
        <f>'Приложение 3'!A72</f>
        <v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Усть-Чемского сельсовета"</v>
      </c>
      <c r="B8" s="4" t="s">
        <v>42</v>
      </c>
      <c r="C8" s="67" t="s">
        <v>7</v>
      </c>
      <c r="D8" s="68"/>
      <c r="E8" s="69"/>
      <c r="F8" s="139">
        <f>'Приложение 3'!F72</f>
        <v>150</v>
      </c>
      <c r="G8" s="139">
        <f>'Приложение 3'!G72</f>
        <v>30</v>
      </c>
      <c r="H8" s="139">
        <f>'Приложение 3'!H72</f>
        <v>30</v>
      </c>
      <c r="I8" s="62"/>
    </row>
    <row r="9" spans="1:9" s="63" customFormat="1" ht="47.95" customHeight="1" x14ac:dyDescent="0.2">
      <c r="A9" s="141" t="str">
        <f>'Приложение 3'!A73</f>
        <v>Мероприятия по пожарной безопасности на территории поселения</v>
      </c>
      <c r="B9" s="4" t="s">
        <v>43</v>
      </c>
      <c r="C9" s="67" t="s">
        <v>7</v>
      </c>
      <c r="D9" s="68"/>
      <c r="E9" s="69"/>
      <c r="F9" s="139">
        <f>'Приложение 3'!F73</f>
        <v>150</v>
      </c>
      <c r="G9" s="139">
        <f>'Приложение 3'!G73</f>
        <v>30</v>
      </c>
      <c r="H9" s="139">
        <f>'Приложение 3'!H73</f>
        <v>30</v>
      </c>
      <c r="I9" s="62"/>
    </row>
    <row r="10" spans="1:9" s="63" customFormat="1" ht="32.15" customHeight="1" x14ac:dyDescent="0.25">
      <c r="A10" s="109" t="s">
        <v>146</v>
      </c>
      <c r="B10" s="9" t="s">
        <v>43</v>
      </c>
      <c r="C10" s="58">
        <v>200</v>
      </c>
      <c r="D10" s="59"/>
      <c r="E10" s="60"/>
      <c r="F10" s="116">
        <f>'Приложение 3'!F74</f>
        <v>150</v>
      </c>
      <c r="G10" s="115">
        <f t="shared" ref="G10:H10" si="0">G11</f>
        <v>30</v>
      </c>
      <c r="H10" s="61">
        <f t="shared" si="0"/>
        <v>30</v>
      </c>
      <c r="I10" s="62"/>
    </row>
    <row r="11" spans="1:9" s="63" customFormat="1" ht="32.15" customHeight="1" x14ac:dyDescent="0.25">
      <c r="A11" s="109" t="s">
        <v>17</v>
      </c>
      <c r="B11" s="17" t="s">
        <v>43</v>
      </c>
      <c r="C11" s="64">
        <v>240</v>
      </c>
      <c r="D11" s="65">
        <v>3</v>
      </c>
      <c r="E11" s="66">
        <v>10</v>
      </c>
      <c r="F11" s="116">
        <f>'Приложение 3'!F75</f>
        <v>150</v>
      </c>
      <c r="G11" s="116">
        <f>'Приложение 3'!G75</f>
        <v>30</v>
      </c>
      <c r="H11" s="116">
        <f>'Приложение 3'!H75</f>
        <v>30</v>
      </c>
      <c r="I11" s="62"/>
    </row>
    <row r="12" spans="1:9" s="71" customFormat="1" ht="32.15" hidden="1" customHeight="1" x14ac:dyDescent="0.2">
      <c r="A12" s="73" t="str">
        <f>'Приложение 3'!A138</f>
        <v>Муниципальная программа "Газификация территории  _______ сельсовета</v>
      </c>
      <c r="B12" s="13" t="s">
        <v>61</v>
      </c>
      <c r="C12" s="14"/>
      <c r="D12" s="11"/>
      <c r="E12" s="12"/>
      <c r="F12" s="117">
        <f>'Приложение 3'!F138</f>
        <v>0</v>
      </c>
      <c r="G12" s="117">
        <f>'Приложение 3'!G138</f>
        <v>0</v>
      </c>
      <c r="H12" s="117">
        <f>'Приложение 3'!H138</f>
        <v>0</v>
      </c>
      <c r="I12" s="70"/>
    </row>
    <row r="13" spans="1:9" s="71" customFormat="1" ht="18.75" hidden="1" x14ac:dyDescent="0.2">
      <c r="A13" s="73" t="str">
        <f>'Приложение 3'!A139</f>
        <v>Мероприятия  "Газификация территории поселения"</v>
      </c>
      <c r="B13" s="4" t="s">
        <v>62</v>
      </c>
      <c r="C13" s="5"/>
      <c r="D13" s="2"/>
      <c r="E13" s="3"/>
      <c r="F13" s="118">
        <f>'Приложение 3'!F139</f>
        <v>0</v>
      </c>
      <c r="G13" s="118">
        <f>'Приложение 3'!G139</f>
        <v>0</v>
      </c>
      <c r="H13" s="118">
        <f>'Приложение 3'!H139</f>
        <v>0</v>
      </c>
      <c r="I13" s="70"/>
    </row>
    <row r="14" spans="1:9" ht="32.15" hidden="1" customHeight="1" x14ac:dyDescent="0.2">
      <c r="A14" s="109" t="s">
        <v>146</v>
      </c>
      <c r="B14" s="9" t="s">
        <v>62</v>
      </c>
      <c r="C14" s="10">
        <v>200</v>
      </c>
      <c r="D14" s="7"/>
      <c r="E14" s="8"/>
      <c r="F14" s="119">
        <f>'Приложение 3'!F140</f>
        <v>0</v>
      </c>
      <c r="G14" s="119">
        <f>'Приложение 3'!G140</f>
        <v>0</v>
      </c>
      <c r="H14" s="119">
        <f>'Приложение 3'!H140</f>
        <v>0</v>
      </c>
      <c r="I14" s="6"/>
    </row>
    <row r="15" spans="1:9" ht="32.15" hidden="1" customHeight="1" x14ac:dyDescent="0.2">
      <c r="A15" s="109" t="s">
        <v>17</v>
      </c>
      <c r="B15" s="9" t="s">
        <v>62</v>
      </c>
      <c r="C15" s="10">
        <v>240</v>
      </c>
      <c r="D15" s="7">
        <v>5</v>
      </c>
      <c r="E15" s="8">
        <v>2</v>
      </c>
      <c r="F15" s="119">
        <f>'Приложение 3'!F141</f>
        <v>0</v>
      </c>
      <c r="G15" s="119">
        <f>'Приложение 3'!G141</f>
        <v>0</v>
      </c>
      <c r="H15" s="119">
        <f>'Приложение 3'!H141</f>
        <v>0</v>
      </c>
      <c r="I15" s="6"/>
    </row>
    <row r="16" spans="1:9" s="71" customFormat="1" ht="29.95" customHeight="1" x14ac:dyDescent="0.2">
      <c r="A16" s="73" t="str">
        <f>'Приложение 3'!A87</f>
        <v>Муниципальная программа "Дорожное хозяйство на территории Усть-Чемского сельсовета"</v>
      </c>
      <c r="B16" s="13" t="s">
        <v>51</v>
      </c>
      <c r="C16" s="14"/>
      <c r="D16" s="11"/>
      <c r="E16" s="12"/>
      <c r="F16" s="117">
        <f>'Приложение 3'!F87</f>
        <v>2837.9</v>
      </c>
      <c r="G16" s="117">
        <f>'Приложение 3'!G87</f>
        <v>2269</v>
      </c>
      <c r="H16" s="117">
        <f>'Приложение 3'!H87</f>
        <v>3132</v>
      </c>
      <c r="I16" s="70"/>
    </row>
    <row r="17" spans="1:9" s="166" customFormat="1" ht="18.75" hidden="1" x14ac:dyDescent="0.25">
      <c r="A17" s="24" t="str">
        <f>'Приложение 3'!A88</f>
        <v>Реализация инициативного проекта ""</v>
      </c>
      <c r="B17" s="17" t="str">
        <f>'Приложение 3'!D88</f>
        <v>52.0.00.70240</v>
      </c>
      <c r="C17" s="14"/>
      <c r="D17" s="11"/>
      <c r="E17" s="12"/>
      <c r="F17" s="108">
        <f>'Приложение 3'!F88</f>
        <v>0</v>
      </c>
      <c r="G17" s="108">
        <f>'Приложение 3'!G88</f>
        <v>0</v>
      </c>
      <c r="H17" s="108">
        <f>'Приложение 3'!H88</f>
        <v>0</v>
      </c>
      <c r="I17" s="70"/>
    </row>
    <row r="18" spans="1:9" s="166" customFormat="1" ht="31.55" hidden="1" x14ac:dyDescent="0.25">
      <c r="A18" s="24" t="str">
        <f>'Приложение 3'!A89</f>
        <v>Закупка товаров, работ и услуг для  государственных (муниципальных) нужд</v>
      </c>
      <c r="B18" s="17" t="str">
        <f>'Приложение 3'!D89</f>
        <v>52.0.00.70240</v>
      </c>
      <c r="C18" s="10">
        <v>200</v>
      </c>
      <c r="D18" s="7"/>
      <c r="E18" s="8"/>
      <c r="F18" s="108">
        <f>'Приложение 3'!F89</f>
        <v>0</v>
      </c>
      <c r="G18" s="108">
        <f>'Приложение 3'!G89</f>
        <v>0</v>
      </c>
      <c r="H18" s="108">
        <f>'Приложение 3'!H89</f>
        <v>0</v>
      </c>
      <c r="I18" s="70"/>
    </row>
    <row r="19" spans="1:9" s="167" customFormat="1" ht="31.55" hidden="1" x14ac:dyDescent="0.25">
      <c r="A19" s="24" t="str">
        <f>'Приложение 3'!A90</f>
        <v>Иные закупки товаров, работ и услуг для обеспечения государственных (муниципальных) нужд</v>
      </c>
      <c r="B19" s="17" t="str">
        <f>'Приложение 3'!D90</f>
        <v>52.0.00.70240</v>
      </c>
      <c r="C19" s="10">
        <v>240</v>
      </c>
      <c r="D19" s="7">
        <v>4</v>
      </c>
      <c r="E19" s="8">
        <v>9</v>
      </c>
      <c r="F19" s="108">
        <f>'Приложение 3'!F90</f>
        <v>0</v>
      </c>
      <c r="G19" s="108">
        <f>'Приложение 3'!G90</f>
        <v>0</v>
      </c>
      <c r="H19" s="108">
        <f>'Приложение 3'!H90</f>
        <v>0</v>
      </c>
      <c r="I19" s="6"/>
    </row>
    <row r="20" spans="1:9" s="167" customFormat="1" ht="31.55" hidden="1" x14ac:dyDescent="0.25">
      <c r="A20" s="24" t="str">
        <f>'Приложение 3'!A91</f>
        <v>Реализация социально значимых проектов в сфере развития общественной инфраструктуры</v>
      </c>
      <c r="B20" s="17" t="str">
        <f>'Приложение 3'!D91</f>
        <v>52.0.00.70370</v>
      </c>
      <c r="C20" s="10"/>
      <c r="D20" s="7"/>
      <c r="E20" s="8"/>
      <c r="F20" s="108">
        <f>'Приложение 3'!F91</f>
        <v>0</v>
      </c>
      <c r="G20" s="108">
        <f>'Приложение 3'!G91</f>
        <v>0</v>
      </c>
      <c r="H20" s="108">
        <f>'Приложение 3'!H91</f>
        <v>0</v>
      </c>
      <c r="I20" s="6"/>
    </row>
    <row r="21" spans="1:9" s="166" customFormat="1" ht="31.55" hidden="1" x14ac:dyDescent="0.25">
      <c r="A21" s="24" t="str">
        <f>'Приложение 3'!A92</f>
        <v>Закупка товаров, работ и услуг для  государственных (муниципальных) нужд</v>
      </c>
      <c r="B21" s="17" t="str">
        <f>'Приложение 3'!D92</f>
        <v>52.0.00.70370</v>
      </c>
      <c r="C21" s="10">
        <v>200</v>
      </c>
      <c r="D21" s="7"/>
      <c r="E21" s="8"/>
      <c r="F21" s="108">
        <f>'Приложение 3'!F92</f>
        <v>0</v>
      </c>
      <c r="G21" s="108">
        <f>'Приложение 3'!G92</f>
        <v>0</v>
      </c>
      <c r="H21" s="108">
        <f>'Приложение 3'!H92</f>
        <v>0</v>
      </c>
      <c r="I21" s="70"/>
    </row>
    <row r="22" spans="1:9" s="167" customFormat="1" ht="31.55" hidden="1" x14ac:dyDescent="0.25">
      <c r="A22" s="24" t="str">
        <f>'Приложение 3'!A93</f>
        <v>Иные закупки товаров, работ и услуг для обеспечения государственных (муниципальных) нужд</v>
      </c>
      <c r="B22" s="17" t="str">
        <f>'Приложение 3'!D93</f>
        <v>52.0.00.70370</v>
      </c>
      <c r="C22" s="10">
        <v>240</v>
      </c>
      <c r="D22" s="7">
        <v>4</v>
      </c>
      <c r="E22" s="8">
        <v>9</v>
      </c>
      <c r="F22" s="108">
        <f>'Приложение 3'!F93</f>
        <v>0</v>
      </c>
      <c r="G22" s="108">
        <f>'Приложение 3'!G93</f>
        <v>0</v>
      </c>
      <c r="H22" s="108">
        <f>'Приложение 3'!H93</f>
        <v>0</v>
      </c>
      <c r="I22" s="6"/>
    </row>
    <row r="23" spans="1:9" ht="32.15" customHeight="1" x14ac:dyDescent="0.2">
      <c r="A23" s="109" t="str">
        <f>'Приложение 3'!A94</f>
        <v xml:space="preserve">Развитие автомобильных дорог местного значения на территории поселения </v>
      </c>
      <c r="B23" s="17" t="str">
        <f>'Приложение 3'!D94</f>
        <v>52.0.00.9Д010</v>
      </c>
      <c r="C23" s="10"/>
      <c r="D23" s="7"/>
      <c r="E23" s="8"/>
      <c r="F23" s="108">
        <f>'Приложение 3'!F94</f>
        <v>2837.9</v>
      </c>
      <c r="G23" s="108">
        <f>'Приложение 3'!G94</f>
        <v>2269</v>
      </c>
      <c r="H23" s="108">
        <f>'Приложение 3'!H94</f>
        <v>3132</v>
      </c>
      <c r="I23" s="6"/>
    </row>
    <row r="24" spans="1:9" s="71" customFormat="1" ht="31.1" x14ac:dyDescent="0.25">
      <c r="A24" s="109" t="str">
        <f>'Приложение 3'!A95</f>
        <v>Закупка товаров, работ и услуг для  государственных (муниципальных) нужд</v>
      </c>
      <c r="B24" s="17" t="str">
        <f>'Приложение 3'!D95</f>
        <v>52.0.00.9Д010</v>
      </c>
      <c r="C24" s="10">
        <v>200</v>
      </c>
      <c r="D24" s="7"/>
      <c r="E24" s="8"/>
      <c r="F24" s="108">
        <f>'Приложение 3'!F95</f>
        <v>2837.9</v>
      </c>
      <c r="G24" s="108">
        <f>'Приложение 3'!G95</f>
        <v>2269</v>
      </c>
      <c r="H24" s="108">
        <f>'Приложение 3'!H95</f>
        <v>3132</v>
      </c>
      <c r="I24" s="70"/>
    </row>
    <row r="25" spans="1:9" ht="31.1" x14ac:dyDescent="0.25">
      <c r="A25" s="109" t="str">
        <f>'Приложение 3'!A96</f>
        <v>Иные закупки товаров, работ и услуг для обеспечения государственных (муниципальных) нужд</v>
      </c>
      <c r="B25" s="17" t="str">
        <f>'Приложение 3'!D96</f>
        <v>52.0.00.9Д010</v>
      </c>
      <c r="C25" s="10">
        <v>240</v>
      </c>
      <c r="D25" s="7">
        <v>4</v>
      </c>
      <c r="E25" s="8">
        <v>9</v>
      </c>
      <c r="F25" s="108">
        <f>'Приложение 3'!F96</f>
        <v>2837.9</v>
      </c>
      <c r="G25" s="108">
        <f>'Приложение 3'!G96</f>
        <v>2269</v>
      </c>
      <c r="H25" s="108">
        <f>'Приложение 3'!H96</f>
        <v>3132</v>
      </c>
      <c r="I25" s="6"/>
    </row>
    <row r="26" spans="1:9" ht="31.55" hidden="1" x14ac:dyDescent="0.2">
      <c r="A26" s="109" t="str">
        <f>'Приложение 3'!A97</f>
        <v>Обеспечение безопасности дорожного движения на территории поселения</v>
      </c>
      <c r="B26" s="17" t="str">
        <f>'Приложение 3'!D97</f>
        <v>52.0.00.9Д020</v>
      </c>
      <c r="C26" s="10"/>
      <c r="D26" s="7"/>
      <c r="E26" s="8"/>
      <c r="F26" s="108">
        <f>'Приложение 3'!F97</f>
        <v>0</v>
      </c>
      <c r="G26" s="108">
        <f>'Приложение 3'!G97</f>
        <v>0</v>
      </c>
      <c r="H26" s="108">
        <f>'Приложение 3'!H97</f>
        <v>0</v>
      </c>
      <c r="I26" s="6"/>
    </row>
    <row r="27" spans="1:9" s="71" customFormat="1" ht="29.95" hidden="1" customHeight="1" x14ac:dyDescent="0.2">
      <c r="A27" s="109" t="str">
        <f>'Приложение 3'!A98</f>
        <v>Закупка товаров, работ и услуг для  государственных (муниципальных) нужд</v>
      </c>
      <c r="B27" s="17" t="str">
        <f>'Приложение 3'!D98</f>
        <v>52.0.00.9Д020</v>
      </c>
      <c r="C27" s="10">
        <v>200</v>
      </c>
      <c r="D27" s="7"/>
      <c r="E27" s="8"/>
      <c r="F27" s="108">
        <f>'Приложение 3'!F98</f>
        <v>0</v>
      </c>
      <c r="G27" s="108">
        <f>'Приложение 3'!G98</f>
        <v>0</v>
      </c>
      <c r="H27" s="108">
        <f>'Приложение 3'!H98</f>
        <v>0</v>
      </c>
      <c r="I27" s="70"/>
    </row>
    <row r="28" spans="1:9" ht="31.55" hidden="1" x14ac:dyDescent="0.2">
      <c r="A28" s="109" t="str">
        <f>'Приложение 3'!A99</f>
        <v>Иные закупки товаров, работ и услуг для обеспечения государственных (муниципальных) нужд</v>
      </c>
      <c r="B28" s="17" t="str">
        <f>'Приложение 3'!D99</f>
        <v>52.0.00.9Д020</v>
      </c>
      <c r="C28" s="10">
        <v>240</v>
      </c>
      <c r="D28" s="7">
        <v>4</v>
      </c>
      <c r="E28" s="8">
        <v>9</v>
      </c>
      <c r="F28" s="108">
        <f>'Приложение 3'!F99</f>
        <v>0</v>
      </c>
      <c r="G28" s="108">
        <f>'Приложение 3'!G99</f>
        <v>0</v>
      </c>
      <c r="H28" s="108">
        <f>'Приложение 3'!H99</f>
        <v>0</v>
      </c>
      <c r="I28" s="6"/>
    </row>
    <row r="29" spans="1:9" ht="63.1" hidden="1" x14ac:dyDescent="0.2">
      <c r="A29" s="109" t="str">
        <f>'Приложение 3'!A100</f>
        <v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</v>
      </c>
      <c r="B29" s="17" t="str">
        <f>'Приложение 3'!D100</f>
        <v>52.0.00.9Д160</v>
      </c>
      <c r="C29" s="10"/>
      <c r="D29" s="7"/>
      <c r="E29" s="8"/>
      <c r="F29" s="108">
        <f>'Приложение 3'!F100</f>
        <v>0</v>
      </c>
      <c r="G29" s="108">
        <f>'Приложение 3'!G100</f>
        <v>0</v>
      </c>
      <c r="H29" s="108">
        <f>'Приложение 3'!H100</f>
        <v>0</v>
      </c>
      <c r="I29" s="6"/>
    </row>
    <row r="30" spans="1:9" s="71" customFormat="1" ht="31.55" hidden="1" x14ac:dyDescent="0.2">
      <c r="A30" s="109" t="str">
        <f>'Приложение 3'!A101</f>
        <v>Закупка товаров, работ и услуг для  государственных (муниципальных) нужд</v>
      </c>
      <c r="B30" s="17" t="str">
        <f>'Приложение 3'!D101</f>
        <v>52.0.00.9Д160</v>
      </c>
      <c r="C30" s="10">
        <v>200</v>
      </c>
      <c r="D30" s="7"/>
      <c r="E30" s="8"/>
      <c r="F30" s="108">
        <f>'Приложение 3'!F101</f>
        <v>0</v>
      </c>
      <c r="G30" s="108">
        <f>'Приложение 3'!G101</f>
        <v>0</v>
      </c>
      <c r="H30" s="108">
        <f>'Приложение 3'!H101</f>
        <v>0</v>
      </c>
      <c r="I30" s="70"/>
    </row>
    <row r="31" spans="1:9" ht="31.55" hidden="1" x14ac:dyDescent="0.2">
      <c r="A31" s="109" t="str">
        <f>'Приложение 3'!A102</f>
        <v>Иные закупки товаров, работ и услуг для обеспечения государственных (муниципальных) нужд</v>
      </c>
      <c r="B31" s="17" t="str">
        <f>'Приложение 3'!D102</f>
        <v>52.0.00.9Д160</v>
      </c>
      <c r="C31" s="10">
        <v>240</v>
      </c>
      <c r="D31" s="7">
        <v>4</v>
      </c>
      <c r="E31" s="8">
        <v>9</v>
      </c>
      <c r="F31" s="108">
        <f>'Приложение 3'!F102</f>
        <v>0</v>
      </c>
      <c r="G31" s="108">
        <f>'Приложение 3'!G102</f>
        <v>0</v>
      </c>
      <c r="H31" s="108">
        <f>'Приложение 3'!H102</f>
        <v>0</v>
      </c>
      <c r="I31" s="6"/>
    </row>
    <row r="32" spans="1:9" ht="47.25" hidden="1" x14ac:dyDescent="0.2">
      <c r="A32" s="109" t="str">
        <f>'Приложение 3'!A103</f>
        <v>Финансовое обеспечение деятельности муниципальных образований Новосибирской области по управлению дорожным хозяйством</v>
      </c>
      <c r="B32" s="17" t="str">
        <f>'Приложение 3'!D103</f>
        <v>52.0.00.9Д880</v>
      </c>
      <c r="C32" s="10"/>
      <c r="D32" s="7"/>
      <c r="E32" s="8"/>
      <c r="F32" s="108">
        <f>'Приложение 3'!F103</f>
        <v>0</v>
      </c>
      <c r="G32" s="108">
        <f>'Приложение 3'!G103</f>
        <v>0</v>
      </c>
      <c r="H32" s="108">
        <f>'Приложение 3'!H103</f>
        <v>0</v>
      </c>
      <c r="I32" s="6"/>
    </row>
    <row r="33" spans="1:9" s="71" customFormat="1" ht="18.75" hidden="1" x14ac:dyDescent="0.2">
      <c r="A33" s="109" t="str">
        <f>'Приложение 3'!A104</f>
        <v>Иные бюджетные ассигнования</v>
      </c>
      <c r="B33" s="17" t="str">
        <f>'Приложение 3'!D104</f>
        <v>52.0.00.9Д880</v>
      </c>
      <c r="C33" s="10">
        <v>800</v>
      </c>
      <c r="D33" s="7"/>
      <c r="E33" s="8"/>
      <c r="F33" s="108">
        <f>'Приложение 3'!F104</f>
        <v>0</v>
      </c>
      <c r="G33" s="108">
        <f>'Приложение 3'!G104</f>
        <v>0</v>
      </c>
      <c r="H33" s="108">
        <f>'Приложение 3'!H104</f>
        <v>0</v>
      </c>
      <c r="I33" s="70"/>
    </row>
    <row r="34" spans="1:9" ht="18.75" hidden="1" x14ac:dyDescent="0.2">
      <c r="A34" s="109" t="str">
        <f>'Приложение 3'!A105</f>
        <v xml:space="preserve">Уплата налогов, сборов и иных платежей </v>
      </c>
      <c r="B34" s="17" t="str">
        <f>'Приложение 3'!D105</f>
        <v>52.0.00.9Д880</v>
      </c>
      <c r="C34" s="10">
        <v>850</v>
      </c>
      <c r="D34" s="7">
        <v>4</v>
      </c>
      <c r="E34" s="8">
        <v>9</v>
      </c>
      <c r="F34" s="108">
        <f>'Приложение 3'!F105</f>
        <v>0</v>
      </c>
      <c r="G34" s="108">
        <f>'Приложение 3'!G105</f>
        <v>0</v>
      </c>
      <c r="H34" s="108">
        <f>'Приложение 3'!H105</f>
        <v>0</v>
      </c>
      <c r="I34" s="6"/>
    </row>
    <row r="35" spans="1:9" ht="18.75" hidden="1" x14ac:dyDescent="0.2">
      <c r="A35" s="109" t="str">
        <f>'Приложение 3'!A106</f>
        <v>Софинанансирование инициативного проекта ""</v>
      </c>
      <c r="B35" s="17" t="str">
        <f>'Приложение 3'!D106</f>
        <v>52.0.00.S0240</v>
      </c>
      <c r="C35" s="10"/>
      <c r="D35" s="7"/>
      <c r="E35" s="8"/>
      <c r="F35" s="108">
        <f>'Приложение 3'!F106</f>
        <v>0</v>
      </c>
      <c r="G35" s="108">
        <f>'Приложение 3'!G106</f>
        <v>0</v>
      </c>
      <c r="H35" s="108">
        <f>'Приложение 3'!H106</f>
        <v>0</v>
      </c>
      <c r="I35" s="6"/>
    </row>
    <row r="36" spans="1:9" s="71" customFormat="1" ht="31.55" hidden="1" x14ac:dyDescent="0.2">
      <c r="A36" s="109" t="str">
        <f>'Приложение 3'!A107</f>
        <v>Закупка товаров, работ и услуг для  государственных (муниципальных) нужд</v>
      </c>
      <c r="B36" s="17" t="str">
        <f>'Приложение 3'!D107</f>
        <v>52.0.00.S0240</v>
      </c>
      <c r="C36" s="10">
        <v>200</v>
      </c>
      <c r="D36" s="7"/>
      <c r="E36" s="8"/>
      <c r="F36" s="108">
        <f>'Приложение 3'!F107</f>
        <v>0</v>
      </c>
      <c r="G36" s="108">
        <f>'Приложение 3'!G107</f>
        <v>0</v>
      </c>
      <c r="H36" s="108">
        <f>'Приложение 3'!H107</f>
        <v>0</v>
      </c>
      <c r="I36" s="70"/>
    </row>
    <row r="37" spans="1:9" ht="31.55" hidden="1" x14ac:dyDescent="0.2">
      <c r="A37" s="109" t="str">
        <f>'Приложение 3'!A108</f>
        <v>Иные закупки товаров, работ и услуг для обеспечения государственных (муниципальных) нужд</v>
      </c>
      <c r="B37" s="17" t="str">
        <f>'Приложение 3'!D108</f>
        <v>52.0.00.S0240</v>
      </c>
      <c r="C37" s="10">
        <v>240</v>
      </c>
      <c r="D37" s="7">
        <v>4</v>
      </c>
      <c r="E37" s="8">
        <v>9</v>
      </c>
      <c r="F37" s="108">
        <f>'Приложение 3'!F108</f>
        <v>0</v>
      </c>
      <c r="G37" s="108">
        <f>'Приложение 3'!G108</f>
        <v>0</v>
      </c>
      <c r="H37" s="108">
        <f>'Приложение 3'!H108</f>
        <v>0</v>
      </c>
      <c r="I37" s="6"/>
    </row>
    <row r="38" spans="1:9" ht="31.55" hidden="1" x14ac:dyDescent="0.2">
      <c r="A38" s="109" t="str">
        <f>'Приложение 3'!A109</f>
        <v>Софинансирование социально значимых проектов в сфере развития общественной инфраструктуры</v>
      </c>
      <c r="B38" s="17" t="str">
        <f>'Приложение 3'!D109</f>
        <v>52.0.00.S0370</v>
      </c>
      <c r="C38" s="10"/>
      <c r="D38" s="7"/>
      <c r="E38" s="8"/>
      <c r="F38" s="108">
        <f>'Приложение 3'!F109</f>
        <v>0</v>
      </c>
      <c r="G38" s="108">
        <f>'Приложение 3'!G109</f>
        <v>0</v>
      </c>
      <c r="H38" s="108">
        <f>'Приложение 3'!H109</f>
        <v>0</v>
      </c>
      <c r="I38" s="6"/>
    </row>
    <row r="39" spans="1:9" s="71" customFormat="1" ht="31.55" hidden="1" x14ac:dyDescent="0.2">
      <c r="A39" s="109" t="str">
        <f>'Приложение 3'!A110</f>
        <v>Закупка товаров, работ и услуг для  государственных (муниципальных) нужд</v>
      </c>
      <c r="B39" s="17" t="str">
        <f>'Приложение 3'!D110</f>
        <v>52.0.00.S0370</v>
      </c>
      <c r="C39" s="10">
        <v>200</v>
      </c>
      <c r="D39" s="7"/>
      <c r="E39" s="8"/>
      <c r="F39" s="108">
        <f>'Приложение 3'!F110</f>
        <v>0</v>
      </c>
      <c r="G39" s="108">
        <f>'Приложение 3'!G110</f>
        <v>0</v>
      </c>
      <c r="H39" s="108">
        <f>'Приложение 3'!H110</f>
        <v>0</v>
      </c>
      <c r="I39" s="70"/>
    </row>
    <row r="40" spans="1:9" ht="31.55" hidden="1" x14ac:dyDescent="0.2">
      <c r="A40" s="109" t="str">
        <f>'Приложение 3'!A111</f>
        <v>Иные закупки товаров, работ и услуг для обеспечения государственных (муниципальных) нужд</v>
      </c>
      <c r="B40" s="17" t="str">
        <f>'Приложение 3'!D111</f>
        <v>52.0.00.S0370</v>
      </c>
      <c r="C40" s="10">
        <v>240</v>
      </c>
      <c r="D40" s="7">
        <v>4</v>
      </c>
      <c r="E40" s="8">
        <v>9</v>
      </c>
      <c r="F40" s="108">
        <f>'Приложение 3'!F111</f>
        <v>0</v>
      </c>
      <c r="G40" s="108">
        <f>'Приложение 3'!G111</f>
        <v>0</v>
      </c>
      <c r="H40" s="108">
        <f>'Приложение 3'!H111</f>
        <v>0</v>
      </c>
      <c r="I40" s="6"/>
    </row>
    <row r="41" spans="1:9" ht="47.25" hidden="1" x14ac:dyDescent="0.2">
      <c r="A41" s="109" t="str">
        <f>'Приложение 3'!A112</f>
        <v>Софинансирование по устойчивому функционированию автомобильных дорог местного значения и исскуственных сооружений на них, а также улично-дорожной сети</v>
      </c>
      <c r="B41" s="17" t="str">
        <f>'Приложение 3'!D112</f>
        <v>52.0.00.SД160</v>
      </c>
      <c r="C41" s="10"/>
      <c r="D41" s="7"/>
      <c r="E41" s="8"/>
      <c r="F41" s="108">
        <f>'Приложение 3'!F112</f>
        <v>0</v>
      </c>
      <c r="G41" s="108">
        <f>'Приложение 3'!G112</f>
        <v>0</v>
      </c>
      <c r="H41" s="108">
        <f>'Приложение 3'!H112</f>
        <v>0</v>
      </c>
      <c r="I41" s="6"/>
    </row>
    <row r="42" spans="1:9" s="71" customFormat="1" ht="31.55" hidden="1" x14ac:dyDescent="0.2">
      <c r="A42" s="109" t="str">
        <f>'Приложение 3'!A113</f>
        <v>Закупка товаров, работ и услуг для  государственных (муниципальных) нужд</v>
      </c>
      <c r="B42" s="17" t="str">
        <f>'Приложение 3'!D113</f>
        <v>52.0.00.SД160</v>
      </c>
      <c r="C42" s="10">
        <v>200</v>
      </c>
      <c r="D42" s="7"/>
      <c r="E42" s="8"/>
      <c r="F42" s="108">
        <f>'Приложение 3'!F113</f>
        <v>0</v>
      </c>
      <c r="G42" s="108">
        <f>'Приложение 3'!G113</f>
        <v>0</v>
      </c>
      <c r="H42" s="108">
        <f>'Приложение 3'!H113</f>
        <v>0</v>
      </c>
      <c r="I42" s="70"/>
    </row>
    <row r="43" spans="1:9" ht="31.55" hidden="1" x14ac:dyDescent="0.2">
      <c r="A43" s="109" t="str">
        <f>'Приложение 3'!A114</f>
        <v>Иные закупки товаров, работ и услуг для обеспечения государственных (муниципальных) нужд</v>
      </c>
      <c r="B43" s="17" t="str">
        <f>'Приложение 3'!D114</f>
        <v>52.0.00.SД160</v>
      </c>
      <c r="C43" s="10">
        <v>240</v>
      </c>
      <c r="D43" s="7">
        <v>4</v>
      </c>
      <c r="E43" s="8">
        <v>9</v>
      </c>
      <c r="F43" s="108">
        <f>'Приложение 3'!F114</f>
        <v>0</v>
      </c>
      <c r="G43" s="108">
        <f>'Приложение 3'!G114</f>
        <v>0</v>
      </c>
      <c r="H43" s="108">
        <f>'Приложение 3'!H114</f>
        <v>0</v>
      </c>
      <c r="I43" s="6"/>
    </row>
    <row r="44" spans="1:9" ht="47.25" hidden="1" x14ac:dyDescent="0.2">
      <c r="A44" s="109" t="str">
        <f>'Приложение 3'!A115</f>
        <v>Софинансирование финансового обеспечения деятельности муниципальных образований Новосибирской области по управлению дорожным хозяйством</v>
      </c>
      <c r="B44" s="17" t="str">
        <f>'Приложение 3'!D115</f>
        <v>52.0.00.SД880</v>
      </c>
      <c r="C44" s="10"/>
      <c r="D44" s="7"/>
      <c r="E44" s="8"/>
      <c r="F44" s="108">
        <f>'Приложение 3'!F115</f>
        <v>0</v>
      </c>
      <c r="G44" s="108">
        <f>'Приложение 3'!G115</f>
        <v>0</v>
      </c>
      <c r="H44" s="108">
        <f>'Приложение 3'!H115</f>
        <v>0</v>
      </c>
      <c r="I44" s="6"/>
    </row>
    <row r="45" spans="1:9" s="71" customFormat="1" ht="18.75" hidden="1" x14ac:dyDescent="0.2">
      <c r="A45" s="109" t="str">
        <f>'Приложение 3'!A116</f>
        <v>Иные бюджетные ассигнования</v>
      </c>
      <c r="B45" s="17" t="str">
        <f>'Приложение 3'!D116</f>
        <v>52.0.00.SД880</v>
      </c>
      <c r="C45" s="10">
        <v>800</v>
      </c>
      <c r="D45" s="7"/>
      <c r="E45" s="8"/>
      <c r="F45" s="108">
        <f>'Приложение 3'!F116</f>
        <v>0</v>
      </c>
      <c r="G45" s="108">
        <f>'Приложение 3'!G116</f>
        <v>0</v>
      </c>
      <c r="H45" s="108">
        <f>'Приложение 3'!H116</f>
        <v>0</v>
      </c>
      <c r="I45" s="70"/>
    </row>
    <row r="46" spans="1:9" s="71" customFormat="1" ht="18.75" hidden="1" x14ac:dyDescent="0.2">
      <c r="A46" s="109" t="str">
        <f>'Приложение 3'!A117</f>
        <v xml:space="preserve">Уплата налогов, сборов и иных платежей </v>
      </c>
      <c r="B46" s="17" t="str">
        <f>'Приложение 3'!D117</f>
        <v>52.0.00.SД880</v>
      </c>
      <c r="C46" s="10">
        <v>850</v>
      </c>
      <c r="D46" s="7">
        <v>4</v>
      </c>
      <c r="E46" s="8">
        <v>9</v>
      </c>
      <c r="F46" s="108">
        <f>'Приложение 3'!F117</f>
        <v>0</v>
      </c>
      <c r="G46" s="108">
        <f>'Приложение 3'!G117</f>
        <v>0</v>
      </c>
      <c r="H46" s="108">
        <f>'Приложение 3'!H117</f>
        <v>0</v>
      </c>
      <c r="I46" s="70"/>
    </row>
    <row r="47" spans="1:9" s="71" customFormat="1" ht="31.55" hidden="1" x14ac:dyDescent="0.2">
      <c r="A47" s="73" t="str">
        <f>'Приложение 3'!A147</f>
        <v>Муниципальная программа "Благоустройство территории  ___________ сельсовета</v>
      </c>
      <c r="B47" s="4" t="s">
        <v>64</v>
      </c>
      <c r="C47" s="14" t="s">
        <v>7</v>
      </c>
      <c r="D47" s="11"/>
      <c r="E47" s="12"/>
      <c r="F47" s="118">
        <f>'Приложение 3'!F147</f>
        <v>0</v>
      </c>
      <c r="G47" s="118">
        <f>'Приложение 3'!G147</f>
        <v>0</v>
      </c>
      <c r="H47" s="118">
        <f>'Приложение 3'!H147</f>
        <v>0</v>
      </c>
      <c r="I47" s="70"/>
    </row>
    <row r="48" spans="1:9" s="71" customFormat="1" ht="47.25" hidden="1" x14ac:dyDescent="0.2">
      <c r="A48" s="73" t="str">
        <f>'Приложение 3'!A148</f>
        <v>Подпрограмма "Уличное освещение" муниципальной программы "Благоустройство территории  __________ сельсовета</v>
      </c>
      <c r="B48" s="4" t="s">
        <v>65</v>
      </c>
      <c r="C48" s="23"/>
      <c r="D48" s="2"/>
      <c r="E48" s="3"/>
      <c r="F48" s="118">
        <f>'Приложение 3'!F148</f>
        <v>0</v>
      </c>
      <c r="G48" s="118">
        <f>'Приложение 3'!G148</f>
        <v>0</v>
      </c>
      <c r="H48" s="118">
        <f>'Приложение 3'!H148</f>
        <v>0</v>
      </c>
      <c r="I48" s="70"/>
    </row>
    <row r="49" spans="1:9" s="71" customFormat="1" ht="31.55" hidden="1" x14ac:dyDescent="0.2">
      <c r="A49" s="73" t="str">
        <f>'Приложение 3'!A149</f>
        <v>Мероприятие  "Уличное освещение" по благоустройству территории поселения</v>
      </c>
      <c r="B49" s="4" t="s">
        <v>66</v>
      </c>
      <c r="C49" s="14"/>
      <c r="D49" s="11"/>
      <c r="E49" s="12"/>
      <c r="F49" s="118">
        <f>'Приложение 3'!F149</f>
        <v>0</v>
      </c>
      <c r="G49" s="118">
        <f>'Приложение 3'!G149</f>
        <v>0</v>
      </c>
      <c r="H49" s="118">
        <f>'Приложение 3'!H149</f>
        <v>0</v>
      </c>
      <c r="I49" s="70"/>
    </row>
    <row r="50" spans="1:9" ht="32.15" hidden="1" customHeight="1" x14ac:dyDescent="0.2">
      <c r="A50" s="109" t="s">
        <v>146</v>
      </c>
      <c r="B50" s="9" t="s">
        <v>66</v>
      </c>
      <c r="C50" s="10">
        <v>200</v>
      </c>
      <c r="D50" s="7"/>
      <c r="E50" s="8"/>
      <c r="F50" s="119">
        <f>'Приложение 3'!F150</f>
        <v>0</v>
      </c>
      <c r="G50" s="119">
        <f>'Приложение 3'!G150</f>
        <v>0</v>
      </c>
      <c r="H50" s="119">
        <f>'Приложение 3'!H150</f>
        <v>0</v>
      </c>
      <c r="I50" s="6"/>
    </row>
    <row r="51" spans="1:9" ht="32.15" hidden="1" customHeight="1" x14ac:dyDescent="0.2">
      <c r="A51" s="109" t="s">
        <v>17</v>
      </c>
      <c r="B51" s="9" t="s">
        <v>66</v>
      </c>
      <c r="C51" s="10">
        <v>240</v>
      </c>
      <c r="D51" s="15">
        <v>5</v>
      </c>
      <c r="E51" s="16">
        <v>3</v>
      </c>
      <c r="F51" s="119">
        <f>'Приложение 3'!F151</f>
        <v>0</v>
      </c>
      <c r="G51" s="119">
        <f>'Приложение 3'!G151</f>
        <v>0</v>
      </c>
      <c r="H51" s="119">
        <f>'Приложение 3'!H151</f>
        <v>0</v>
      </c>
      <c r="I51" s="6"/>
    </row>
    <row r="52" spans="1:9" s="71" customFormat="1" ht="18.75" hidden="1" x14ac:dyDescent="0.2">
      <c r="A52" s="73" t="str">
        <f>'Приложение 3'!A152</f>
        <v>Обеспечение сбалансированности местных бюджетов</v>
      </c>
      <c r="B52" s="4" t="str">
        <f>'Приложение 3'!D152</f>
        <v>58.1.00.70510</v>
      </c>
      <c r="C52" s="14"/>
      <c r="D52" s="11"/>
      <c r="E52" s="12"/>
      <c r="F52" s="118">
        <f>'Приложение 3'!F152</f>
        <v>0</v>
      </c>
      <c r="G52" s="118">
        <f>'Приложение 3'!G152</f>
        <v>0</v>
      </c>
      <c r="H52" s="118">
        <f>'Приложение 3'!H152</f>
        <v>0</v>
      </c>
      <c r="I52" s="70"/>
    </row>
    <row r="53" spans="1:9" ht="32.15" hidden="1" customHeight="1" x14ac:dyDescent="0.2">
      <c r="A53" s="109" t="s">
        <v>146</v>
      </c>
      <c r="B53" s="9" t="str">
        <f>'Приложение 3'!D153</f>
        <v>58.1.00.70510</v>
      </c>
      <c r="C53" s="10">
        <v>200</v>
      </c>
      <c r="D53" s="7"/>
      <c r="E53" s="8"/>
      <c r="F53" s="119">
        <f>'Приложение 3'!F153</f>
        <v>0</v>
      </c>
      <c r="G53" s="119">
        <f>'Приложение 3'!G153</f>
        <v>0</v>
      </c>
      <c r="H53" s="119">
        <f>'Приложение 3'!H153</f>
        <v>0</v>
      </c>
      <c r="I53" s="6"/>
    </row>
    <row r="54" spans="1:9" ht="32.15" hidden="1" customHeight="1" x14ac:dyDescent="0.2">
      <c r="A54" s="109" t="s">
        <v>17</v>
      </c>
      <c r="B54" s="9" t="str">
        <f>'Приложение 3'!D154</f>
        <v>58.1.00.70510</v>
      </c>
      <c r="C54" s="10">
        <v>240</v>
      </c>
      <c r="D54" s="15">
        <v>5</v>
      </c>
      <c r="E54" s="16">
        <v>3</v>
      </c>
      <c r="F54" s="119">
        <f>'Приложение 3'!F154</f>
        <v>0</v>
      </c>
      <c r="G54" s="119">
        <f>'Приложение 3'!G154</f>
        <v>0</v>
      </c>
      <c r="H54" s="119">
        <f>'Приложение 3'!H154</f>
        <v>0</v>
      </c>
      <c r="I54" s="6"/>
    </row>
    <row r="55" spans="1:9" s="71" customFormat="1" ht="47.25" hidden="1" x14ac:dyDescent="0.2">
      <c r="A55" s="73" t="str">
        <f>'Приложение 3'!A155</f>
        <v>Подпрограмма "Озеленение" муниципальной программы "Благоустройство территории __________ сельсовета</v>
      </c>
      <c r="B55" s="4" t="s">
        <v>67</v>
      </c>
      <c r="C55" s="14"/>
      <c r="D55" s="2"/>
      <c r="E55" s="3"/>
      <c r="F55" s="118">
        <f>'Приложение 3'!F155</f>
        <v>0</v>
      </c>
      <c r="G55" s="118">
        <f>'Приложение 3'!G155</f>
        <v>0</v>
      </c>
      <c r="H55" s="118">
        <f>'Приложение 3'!H155</f>
        <v>0</v>
      </c>
      <c r="I55" s="70"/>
    </row>
    <row r="56" spans="1:9" s="71" customFormat="1" ht="31.55" hidden="1" x14ac:dyDescent="0.2">
      <c r="A56" s="73" t="str">
        <f>'Приложение 3'!A156</f>
        <v>Мероприятие "Озеленение" по благоустройству территории поселения</v>
      </c>
      <c r="B56" s="4" t="s">
        <v>68</v>
      </c>
      <c r="C56" s="23"/>
      <c r="D56" s="2"/>
      <c r="E56" s="3"/>
      <c r="F56" s="118">
        <f>'Приложение 3'!F156</f>
        <v>0</v>
      </c>
      <c r="G56" s="118">
        <f>'Приложение 3'!G156</f>
        <v>0</v>
      </c>
      <c r="H56" s="118">
        <f>'Приложение 3'!H156</f>
        <v>0</v>
      </c>
      <c r="I56" s="70"/>
    </row>
    <row r="57" spans="1:9" ht="32.15" hidden="1" customHeight="1" x14ac:dyDescent="0.2">
      <c r="A57" s="109" t="s">
        <v>146</v>
      </c>
      <c r="B57" s="9" t="s">
        <v>68</v>
      </c>
      <c r="C57" s="18">
        <v>200</v>
      </c>
      <c r="D57" s="7"/>
      <c r="E57" s="8"/>
      <c r="F57" s="119">
        <f>'Приложение 3'!F157</f>
        <v>0</v>
      </c>
      <c r="G57" s="119">
        <f>'Приложение 3'!G157</f>
        <v>0</v>
      </c>
      <c r="H57" s="119">
        <f>'Приложение 3'!H157</f>
        <v>0</v>
      </c>
      <c r="I57" s="6"/>
    </row>
    <row r="58" spans="1:9" ht="32.15" hidden="1" customHeight="1" x14ac:dyDescent="0.2">
      <c r="A58" s="109" t="s">
        <v>17</v>
      </c>
      <c r="B58" s="9" t="s">
        <v>68</v>
      </c>
      <c r="C58" s="10">
        <v>240</v>
      </c>
      <c r="D58" s="7">
        <v>5</v>
      </c>
      <c r="E58" s="8">
        <v>3</v>
      </c>
      <c r="F58" s="119">
        <f>'Приложение 3'!F158</f>
        <v>0</v>
      </c>
      <c r="G58" s="119">
        <f>'Приложение 3'!G158</f>
        <v>0</v>
      </c>
      <c r="H58" s="119">
        <f>'Приложение 3'!H158</f>
        <v>0</v>
      </c>
      <c r="I58" s="6"/>
    </row>
    <row r="59" spans="1:9" s="71" customFormat="1" ht="47.25" hidden="1" x14ac:dyDescent="0.2">
      <c r="A59" s="73" t="str">
        <f>'Приложение 3'!A159</f>
        <v>Подпрограмма "Организация и содержание мест захоронения" муниципальной программы "Благоустройство территории  __________ сельсовета</v>
      </c>
      <c r="B59" s="4" t="s">
        <v>69</v>
      </c>
      <c r="C59" s="14"/>
      <c r="D59" s="2"/>
      <c r="E59" s="3"/>
      <c r="F59" s="118">
        <f>'Приложение 3'!F159</f>
        <v>0</v>
      </c>
      <c r="G59" s="118">
        <f>'Приложение 3'!G159</f>
        <v>0</v>
      </c>
      <c r="H59" s="118">
        <f>'Приложение 3'!H159</f>
        <v>0</v>
      </c>
      <c r="I59" s="70"/>
    </row>
    <row r="60" spans="1:9" s="71" customFormat="1" ht="31.55" hidden="1" x14ac:dyDescent="0.2">
      <c r="A60" s="73" t="str">
        <f>'Приложение 3'!A160</f>
        <v>Мероприятие "Организация и содержание мест захоронения" по благоустройству территории поселения</v>
      </c>
      <c r="B60" s="4" t="s">
        <v>70</v>
      </c>
      <c r="C60" s="14"/>
      <c r="D60" s="2"/>
      <c r="E60" s="3"/>
      <c r="F60" s="118">
        <f>'Приложение 3'!F160</f>
        <v>0</v>
      </c>
      <c r="G60" s="118">
        <f>'Приложение 3'!G160</f>
        <v>0</v>
      </c>
      <c r="H60" s="118">
        <f>'Приложение 3'!H160</f>
        <v>0</v>
      </c>
      <c r="I60" s="70"/>
    </row>
    <row r="61" spans="1:9" ht="32.15" hidden="1" customHeight="1" x14ac:dyDescent="0.2">
      <c r="A61" s="109" t="s">
        <v>146</v>
      </c>
      <c r="B61" s="9" t="s">
        <v>70</v>
      </c>
      <c r="C61" s="22">
        <v>200</v>
      </c>
      <c r="D61" s="7"/>
      <c r="E61" s="8"/>
      <c r="F61" s="119">
        <f>'Приложение 3'!F161</f>
        <v>0</v>
      </c>
      <c r="G61" s="119">
        <f>'Приложение 3'!G161</f>
        <v>0</v>
      </c>
      <c r="H61" s="119">
        <f>'Приложение 3'!H161</f>
        <v>0</v>
      </c>
      <c r="I61" s="6"/>
    </row>
    <row r="62" spans="1:9" ht="32.15" hidden="1" customHeight="1" x14ac:dyDescent="0.2">
      <c r="A62" s="109" t="s">
        <v>17</v>
      </c>
      <c r="B62" s="9" t="s">
        <v>70</v>
      </c>
      <c r="C62" s="18">
        <v>240</v>
      </c>
      <c r="D62" s="7">
        <v>5</v>
      </c>
      <c r="E62" s="8">
        <v>3</v>
      </c>
      <c r="F62" s="119">
        <f>'Приложение 3'!F162</f>
        <v>0</v>
      </c>
      <c r="G62" s="119">
        <f>'Приложение 3'!G162</f>
        <v>0</v>
      </c>
      <c r="H62" s="119">
        <f>'Приложение 3'!H162</f>
        <v>0</v>
      </c>
      <c r="I62" s="6"/>
    </row>
    <row r="63" spans="1:9" s="71" customFormat="1" ht="63.1" hidden="1" x14ac:dyDescent="0.2">
      <c r="A63" s="73" t="str">
        <f>'Приложение 3'!A163</f>
        <v>Подпрограмма "Прочие мероприятия по благоустройству территории сельского поселения" муниципальной программы "Благоустройство территории  __________ сельсовета</v>
      </c>
      <c r="B63" s="4" t="s">
        <v>71</v>
      </c>
      <c r="C63" s="14"/>
      <c r="D63" s="2"/>
      <c r="E63" s="3"/>
      <c r="F63" s="118">
        <f>'Приложение 3'!F163</f>
        <v>0</v>
      </c>
      <c r="G63" s="118">
        <f>'Приложение 3'!G163</f>
        <v>0</v>
      </c>
      <c r="H63" s="118">
        <f>'Приложение 3'!H163</f>
        <v>0</v>
      </c>
      <c r="I63" s="70"/>
    </row>
    <row r="64" spans="1:9" s="71" customFormat="1" ht="31.55" hidden="1" x14ac:dyDescent="0.2">
      <c r="A64" s="73" t="str">
        <f>'Приложение 3'!A164</f>
        <v xml:space="preserve">Мероприятие  "Прочие мероприятия по благоустройству территории сельских поселений" </v>
      </c>
      <c r="B64" s="4" t="s">
        <v>72</v>
      </c>
      <c r="C64" s="14"/>
      <c r="D64" s="2"/>
      <c r="E64" s="3"/>
      <c r="F64" s="118">
        <f>'Приложение 3'!F164</f>
        <v>0</v>
      </c>
      <c r="G64" s="118">
        <f>'Приложение 3'!G164</f>
        <v>0</v>
      </c>
      <c r="H64" s="118">
        <f>'Приложение 3'!H164</f>
        <v>0</v>
      </c>
      <c r="I64" s="70"/>
    </row>
    <row r="65" spans="1:9" ht="32.15" hidden="1" customHeight="1" x14ac:dyDescent="0.2">
      <c r="A65" s="109" t="s">
        <v>146</v>
      </c>
      <c r="B65" s="9" t="s">
        <v>72</v>
      </c>
      <c r="C65" s="18">
        <v>200</v>
      </c>
      <c r="D65" s="7"/>
      <c r="E65" s="8"/>
      <c r="F65" s="119">
        <f>'Приложение 3'!F165</f>
        <v>0</v>
      </c>
      <c r="G65" s="119">
        <f>'Приложение 3'!G165</f>
        <v>0</v>
      </c>
      <c r="H65" s="119">
        <f>'Приложение 3'!H165</f>
        <v>0</v>
      </c>
      <c r="I65" s="6"/>
    </row>
    <row r="66" spans="1:9" ht="32.15" hidden="1" customHeight="1" x14ac:dyDescent="0.2">
      <c r="A66" s="109" t="s">
        <v>17</v>
      </c>
      <c r="B66" s="9" t="s">
        <v>72</v>
      </c>
      <c r="C66" s="18">
        <v>240</v>
      </c>
      <c r="D66" s="7">
        <v>5</v>
      </c>
      <c r="E66" s="8">
        <v>3</v>
      </c>
      <c r="F66" s="119">
        <f>'Приложение 3'!F166</f>
        <v>0</v>
      </c>
      <c r="G66" s="119">
        <f>'Приложение 3'!G166</f>
        <v>0</v>
      </c>
      <c r="H66" s="119">
        <f>'Приложение 3'!H166</f>
        <v>0</v>
      </c>
      <c r="I66" s="6"/>
    </row>
    <row r="67" spans="1:9" s="71" customFormat="1" ht="18.75" hidden="1" x14ac:dyDescent="0.2">
      <c r="A67" s="73" t="str">
        <f>'Приложение 3'!A167</f>
        <v>Реализация инициативных проектов</v>
      </c>
      <c r="B67" s="4" t="str">
        <f>'Приложение 3'!D167</f>
        <v>58.4.00.70240</v>
      </c>
      <c r="C67" s="14"/>
      <c r="D67" s="2"/>
      <c r="E67" s="3"/>
      <c r="F67" s="118">
        <f>'Приложение 3'!F167</f>
        <v>0</v>
      </c>
      <c r="G67" s="118">
        <f>'Приложение 3'!G167</f>
        <v>0</v>
      </c>
      <c r="H67" s="118">
        <f>'Приложение 3'!H167</f>
        <v>0</v>
      </c>
      <c r="I67" s="70"/>
    </row>
    <row r="68" spans="1:9" ht="31.55" hidden="1" x14ac:dyDescent="0.2">
      <c r="A68" s="109" t="s">
        <v>146</v>
      </c>
      <c r="B68" s="9" t="str">
        <f>'Приложение 3'!D168</f>
        <v>58.4.00.70240</v>
      </c>
      <c r="C68" s="18">
        <v>200</v>
      </c>
      <c r="D68" s="7"/>
      <c r="E68" s="8"/>
      <c r="F68" s="119">
        <f>'Приложение 3'!F168</f>
        <v>0</v>
      </c>
      <c r="G68" s="119">
        <f>'Приложение 3'!G168</f>
        <v>0</v>
      </c>
      <c r="H68" s="119">
        <f>'Приложение 3'!H168</f>
        <v>0</v>
      </c>
      <c r="I68" s="6"/>
    </row>
    <row r="69" spans="1:9" ht="31.55" hidden="1" x14ac:dyDescent="0.2">
      <c r="A69" s="109" t="s">
        <v>17</v>
      </c>
      <c r="B69" s="9" t="str">
        <f>'Приложение 3'!D169</f>
        <v>58.4.00.70240</v>
      </c>
      <c r="C69" s="18">
        <v>240</v>
      </c>
      <c r="D69" s="7">
        <v>5</v>
      </c>
      <c r="E69" s="8">
        <v>3</v>
      </c>
      <c r="F69" s="119">
        <f>'Приложение 3'!F169</f>
        <v>0</v>
      </c>
      <c r="G69" s="119">
        <f>'Приложение 3'!G169</f>
        <v>0</v>
      </c>
      <c r="H69" s="119">
        <f>'Приложение 3'!H169</f>
        <v>0</v>
      </c>
      <c r="I69" s="6"/>
    </row>
    <row r="70" spans="1:9" s="71" customFormat="1" ht="31.55" hidden="1" x14ac:dyDescent="0.2">
      <c r="A70" s="73" t="str">
        <f>'Приложение 3'!A170</f>
        <v>Реализация социально значимых проектов в сфере развития общественной инфраструктуры</v>
      </c>
      <c r="B70" s="4" t="str">
        <f>'Приложение 3'!D170</f>
        <v>58.4.00.70370</v>
      </c>
      <c r="C70" s="14"/>
      <c r="D70" s="2"/>
      <c r="E70" s="3"/>
      <c r="F70" s="118">
        <f>'Приложение 3'!F170</f>
        <v>0</v>
      </c>
      <c r="G70" s="118">
        <f>'Приложение 3'!G170</f>
        <v>0</v>
      </c>
      <c r="H70" s="118">
        <f>'Приложение 3'!H170</f>
        <v>0</v>
      </c>
      <c r="I70" s="70"/>
    </row>
    <row r="71" spans="1:9" ht="31.55" hidden="1" x14ac:dyDescent="0.2">
      <c r="A71" s="109" t="s">
        <v>146</v>
      </c>
      <c r="B71" s="9" t="str">
        <f>'Приложение 3'!D171</f>
        <v>58.4.00.70370</v>
      </c>
      <c r="C71" s="18">
        <v>200</v>
      </c>
      <c r="D71" s="7"/>
      <c r="E71" s="8"/>
      <c r="F71" s="119">
        <f>'Приложение 3'!F171</f>
        <v>0</v>
      </c>
      <c r="G71" s="119">
        <f>'Приложение 3'!G171</f>
        <v>0</v>
      </c>
      <c r="H71" s="119">
        <f>'Приложение 3'!H171</f>
        <v>0</v>
      </c>
      <c r="I71" s="6"/>
    </row>
    <row r="72" spans="1:9" ht="31.55" hidden="1" x14ac:dyDescent="0.2">
      <c r="A72" s="109" t="s">
        <v>17</v>
      </c>
      <c r="B72" s="9" t="str">
        <f>'Приложение 3'!D172</f>
        <v>58.4.00.70370</v>
      </c>
      <c r="C72" s="18">
        <v>240</v>
      </c>
      <c r="D72" s="7">
        <v>5</v>
      </c>
      <c r="E72" s="8">
        <v>3</v>
      </c>
      <c r="F72" s="119">
        <f>'Приложение 3'!F172</f>
        <v>0</v>
      </c>
      <c r="G72" s="119">
        <f>'Приложение 3'!G172</f>
        <v>0</v>
      </c>
      <c r="H72" s="119">
        <f>'Приложение 3'!H172</f>
        <v>0</v>
      </c>
      <c r="I72" s="6"/>
    </row>
    <row r="73" spans="1:9" s="71" customFormat="1" ht="18.75" hidden="1" x14ac:dyDescent="0.2">
      <c r="A73" s="73" t="str">
        <f>'Приложение 3'!A173</f>
        <v>Обеспечение сбалансированности местных бюджетов</v>
      </c>
      <c r="B73" s="4" t="str">
        <f>'Приложение 3'!D173</f>
        <v>58.4.00.70510</v>
      </c>
      <c r="C73" s="14"/>
      <c r="D73" s="2"/>
      <c r="E73" s="3"/>
      <c r="F73" s="118">
        <f>'Приложение 3'!F173</f>
        <v>0</v>
      </c>
      <c r="G73" s="118">
        <f>'Приложение 3'!G173</f>
        <v>0</v>
      </c>
      <c r="H73" s="118">
        <f>'Приложение 3'!H173</f>
        <v>0</v>
      </c>
      <c r="I73" s="70"/>
    </row>
    <row r="74" spans="1:9" ht="31.55" hidden="1" x14ac:dyDescent="0.2">
      <c r="A74" s="109" t="s">
        <v>146</v>
      </c>
      <c r="B74" s="9" t="str">
        <f>'Приложение 3'!D174</f>
        <v>58.4.00.70510</v>
      </c>
      <c r="C74" s="18">
        <v>200</v>
      </c>
      <c r="D74" s="7"/>
      <c r="E74" s="8"/>
      <c r="F74" s="119">
        <f>'Приложение 3'!F174</f>
        <v>0</v>
      </c>
      <c r="G74" s="119">
        <f>'Приложение 3'!G174</f>
        <v>0</v>
      </c>
      <c r="H74" s="119">
        <f>'Приложение 3'!H174</f>
        <v>0</v>
      </c>
      <c r="I74" s="6"/>
    </row>
    <row r="75" spans="1:9" ht="31.55" hidden="1" x14ac:dyDescent="0.2">
      <c r="A75" s="109" t="s">
        <v>17</v>
      </c>
      <c r="B75" s="9" t="str">
        <f>'Приложение 3'!D175</f>
        <v>58.4.00.70510</v>
      </c>
      <c r="C75" s="18">
        <v>240</v>
      </c>
      <c r="D75" s="7">
        <v>5</v>
      </c>
      <c r="E75" s="8">
        <v>3</v>
      </c>
      <c r="F75" s="119">
        <f>'Приложение 3'!F175</f>
        <v>0</v>
      </c>
      <c r="G75" s="119">
        <f>'Приложение 3'!G175</f>
        <v>0</v>
      </c>
      <c r="H75" s="119">
        <f>'Приложение 3'!H175</f>
        <v>0</v>
      </c>
      <c r="I75" s="6"/>
    </row>
    <row r="76" spans="1:9" s="71" customFormat="1" ht="18.75" hidden="1" x14ac:dyDescent="0.2">
      <c r="A76" s="73" t="str">
        <f>'Приложение 3'!A176</f>
        <v>Софинанансирование инициативных проектов</v>
      </c>
      <c r="B76" s="4" t="str">
        <f>'Приложение 3'!D176</f>
        <v>58.4.00.S0240</v>
      </c>
      <c r="C76" s="14"/>
      <c r="D76" s="2"/>
      <c r="E76" s="3"/>
      <c r="F76" s="118">
        <f>'Приложение 3'!F176</f>
        <v>0</v>
      </c>
      <c r="G76" s="118">
        <f>'Приложение 3'!G176</f>
        <v>0</v>
      </c>
      <c r="H76" s="118">
        <f>'Приложение 3'!H176</f>
        <v>0</v>
      </c>
      <c r="I76" s="70"/>
    </row>
    <row r="77" spans="1:9" ht="31.55" hidden="1" x14ac:dyDescent="0.2">
      <c r="A77" s="109" t="s">
        <v>146</v>
      </c>
      <c r="B77" s="9" t="str">
        <f>'Приложение 3'!D177</f>
        <v>58.4.00.S0240</v>
      </c>
      <c r="C77" s="18">
        <v>200</v>
      </c>
      <c r="D77" s="7"/>
      <c r="E77" s="8"/>
      <c r="F77" s="119">
        <f>'Приложение 3'!F177</f>
        <v>0</v>
      </c>
      <c r="G77" s="119">
        <f>'Приложение 3'!G177</f>
        <v>0</v>
      </c>
      <c r="H77" s="119">
        <f>'Приложение 3'!H177</f>
        <v>0</v>
      </c>
      <c r="I77" s="6"/>
    </row>
    <row r="78" spans="1:9" ht="31.55" hidden="1" x14ac:dyDescent="0.2">
      <c r="A78" s="109" t="s">
        <v>17</v>
      </c>
      <c r="B78" s="9" t="str">
        <f>'Приложение 3'!D178</f>
        <v>58.4.00.S0240</v>
      </c>
      <c r="C78" s="18">
        <v>240</v>
      </c>
      <c r="D78" s="7">
        <v>5</v>
      </c>
      <c r="E78" s="8">
        <v>3</v>
      </c>
      <c r="F78" s="119">
        <f>'Приложение 3'!F178</f>
        <v>0</v>
      </c>
      <c r="G78" s="119">
        <f>'Приложение 3'!G178</f>
        <v>0</v>
      </c>
      <c r="H78" s="119">
        <f>'Приложение 3'!H178</f>
        <v>0</v>
      </c>
      <c r="I78" s="6"/>
    </row>
    <row r="79" spans="1:9" s="71" customFormat="1" ht="31.55" hidden="1" x14ac:dyDescent="0.2">
      <c r="A79" s="73" t="str">
        <f>'Приложение 3'!A179</f>
        <v>Софинансирование социально значимых проектов в сфере развития общественной инфраструктуры</v>
      </c>
      <c r="B79" s="4" t="str">
        <f>'Приложение 3'!D179</f>
        <v>58.4.00.S0370</v>
      </c>
      <c r="C79" s="14"/>
      <c r="D79" s="2"/>
      <c r="E79" s="3"/>
      <c r="F79" s="118">
        <f>'Приложение 3'!F179</f>
        <v>0</v>
      </c>
      <c r="G79" s="118">
        <f>'Приложение 3'!G179</f>
        <v>0</v>
      </c>
      <c r="H79" s="118">
        <f>'Приложение 3'!H179</f>
        <v>0</v>
      </c>
      <c r="I79" s="70"/>
    </row>
    <row r="80" spans="1:9" ht="31.55" hidden="1" x14ac:dyDescent="0.2">
      <c r="A80" s="109" t="s">
        <v>146</v>
      </c>
      <c r="B80" s="9" t="str">
        <f>'Приложение 3'!D180</f>
        <v>58.4.00.S0370</v>
      </c>
      <c r="C80" s="18">
        <v>200</v>
      </c>
      <c r="D80" s="7"/>
      <c r="E80" s="8"/>
      <c r="F80" s="119">
        <f>'Приложение 3'!F180</f>
        <v>0</v>
      </c>
      <c r="G80" s="119">
        <f>'Приложение 3'!G180</f>
        <v>0</v>
      </c>
      <c r="H80" s="119">
        <f>'Приложение 3'!H180</f>
        <v>0</v>
      </c>
      <c r="I80" s="6"/>
    </row>
    <row r="81" spans="1:9" ht="31.55" hidden="1" x14ac:dyDescent="0.2">
      <c r="A81" s="109" t="s">
        <v>17</v>
      </c>
      <c r="B81" s="9" t="str">
        <f>'Приложение 3'!D181</f>
        <v>58.4.00.S0370</v>
      </c>
      <c r="C81" s="18">
        <v>240</v>
      </c>
      <c r="D81" s="7">
        <v>5</v>
      </c>
      <c r="E81" s="8">
        <v>3</v>
      </c>
      <c r="F81" s="119">
        <f>'Приложение 3'!F181</f>
        <v>0</v>
      </c>
      <c r="G81" s="119">
        <f>'Приложение 3'!G181</f>
        <v>0</v>
      </c>
      <c r="H81" s="119">
        <f>'Приложение 3'!H181</f>
        <v>0</v>
      </c>
      <c r="I81" s="6"/>
    </row>
    <row r="82" spans="1:9" s="71" customFormat="1" ht="47.25" hidden="1" x14ac:dyDescent="0.2">
      <c r="A82" s="73" t="str">
        <f>'Приложение 3'!A210</f>
        <v xml:space="preserve">Муниципальная программа "Сохранение и развитие культуры на территории  _________ сельсовета"
</v>
      </c>
      <c r="B82" s="4" t="s">
        <v>87</v>
      </c>
      <c r="C82" s="5" t="s">
        <v>7</v>
      </c>
      <c r="D82" s="2"/>
      <c r="E82" s="3"/>
      <c r="F82" s="118">
        <f>'Приложение 3'!F210</f>
        <v>0</v>
      </c>
      <c r="G82" s="118">
        <f>'Приложение 3'!G210</f>
        <v>0</v>
      </c>
      <c r="H82" s="118">
        <f>'Приложение 3'!H210</f>
        <v>0</v>
      </c>
      <c r="I82" s="70"/>
    </row>
    <row r="83" spans="1:9" s="71" customFormat="1" ht="47.25" hidden="1" x14ac:dyDescent="0.2">
      <c r="A83" s="73" t="str">
        <f>'Приложение 3'!A211</f>
        <v xml:space="preserve">Мероприятия по сохранению памятников и других мемориальных объектов, увековечивающих память о защитниках Отечества </v>
      </c>
      <c r="B83" s="4" t="s">
        <v>88</v>
      </c>
      <c r="C83" s="14"/>
      <c r="D83" s="2"/>
      <c r="E83" s="3"/>
      <c r="F83" s="118">
        <f>'Приложение 3'!F211</f>
        <v>0</v>
      </c>
      <c r="G83" s="118">
        <f>'Приложение 3'!G211</f>
        <v>0</v>
      </c>
      <c r="H83" s="118">
        <f>'Приложение 3'!H211</f>
        <v>0</v>
      </c>
      <c r="I83" s="70"/>
    </row>
    <row r="84" spans="1:9" ht="32.15" hidden="1" customHeight="1" x14ac:dyDescent="0.2">
      <c r="A84" s="109" t="s">
        <v>146</v>
      </c>
      <c r="B84" s="9" t="s">
        <v>88</v>
      </c>
      <c r="C84" s="37">
        <v>200</v>
      </c>
      <c r="D84" s="31"/>
      <c r="E84" s="32"/>
      <c r="F84" s="119">
        <f>'Приложение 3'!F212</f>
        <v>0</v>
      </c>
      <c r="G84" s="119">
        <f>'Приложение 3'!G212</f>
        <v>0</v>
      </c>
      <c r="H84" s="119">
        <f>'Приложение 3'!H212</f>
        <v>0</v>
      </c>
      <c r="I84" s="6"/>
    </row>
    <row r="85" spans="1:9" ht="32.15" hidden="1" customHeight="1" x14ac:dyDescent="0.2">
      <c r="A85" s="110" t="s">
        <v>17</v>
      </c>
      <c r="B85" s="9" t="s">
        <v>88</v>
      </c>
      <c r="C85" s="35">
        <v>240</v>
      </c>
      <c r="D85" s="31">
        <v>8</v>
      </c>
      <c r="E85" s="32">
        <v>1</v>
      </c>
      <c r="F85" s="119">
        <f>'Приложение 3'!F213</f>
        <v>0</v>
      </c>
      <c r="G85" s="119">
        <f>'Приложение 3'!G213</f>
        <v>0</v>
      </c>
      <c r="H85" s="119">
        <f>'Приложение 3'!H213</f>
        <v>0</v>
      </c>
      <c r="I85" s="6"/>
    </row>
    <row r="86" spans="1:9" s="71" customFormat="1" ht="31.55" hidden="1" x14ac:dyDescent="0.2">
      <c r="A86" s="73" t="str">
        <f>'Приложение 3'!A214</f>
        <v>Мероприятия  "Сохранение и развитие культуры" на территории поселения</v>
      </c>
      <c r="B86" s="4" t="s">
        <v>89</v>
      </c>
      <c r="C86" s="5"/>
      <c r="D86" s="2"/>
      <c r="E86" s="3"/>
      <c r="F86" s="118">
        <f>'Приложение 3'!F214</f>
        <v>0</v>
      </c>
      <c r="G86" s="118">
        <f>'Приложение 3'!G214</f>
        <v>0</v>
      </c>
      <c r="H86" s="118">
        <f>'Приложение 3'!H214</f>
        <v>0</v>
      </c>
      <c r="I86" s="70"/>
    </row>
    <row r="87" spans="1:9" ht="63.95" hidden="1" customHeight="1" x14ac:dyDescent="0.2">
      <c r="A87" s="109" t="str">
        <f>'Приложение 3'!A215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7" s="9" t="s">
        <v>89</v>
      </c>
      <c r="C87" s="33">
        <v>100</v>
      </c>
      <c r="D87" s="31"/>
      <c r="E87" s="32"/>
      <c r="F87" s="119">
        <f>'Приложение 3'!F215</f>
        <v>0</v>
      </c>
      <c r="G87" s="119">
        <f>'Приложение 3'!G215</f>
        <v>0</v>
      </c>
      <c r="H87" s="119">
        <f>'Приложение 3'!H215</f>
        <v>0</v>
      </c>
      <c r="I87" s="6"/>
    </row>
    <row r="88" spans="1:9" ht="16" hidden="1" customHeight="1" x14ac:dyDescent="0.2">
      <c r="A88" s="109" t="str">
        <f>'Приложение 3'!A216</f>
        <v>Расходы на выплаты персоналу казенных учреждений</v>
      </c>
      <c r="B88" s="9" t="s">
        <v>89</v>
      </c>
      <c r="C88" s="35">
        <v>110</v>
      </c>
      <c r="D88" s="31">
        <v>8</v>
      </c>
      <c r="E88" s="32">
        <v>1</v>
      </c>
      <c r="F88" s="119">
        <f>'Приложение 3'!F216</f>
        <v>0</v>
      </c>
      <c r="G88" s="119">
        <f>'Приложение 3'!G216</f>
        <v>0</v>
      </c>
      <c r="H88" s="119">
        <f>'Приложение 3'!H216</f>
        <v>0</v>
      </c>
      <c r="I88" s="6"/>
    </row>
    <row r="89" spans="1:9" ht="32.15" hidden="1" customHeight="1" x14ac:dyDescent="0.2">
      <c r="A89" s="109" t="str">
        <f>'Приложение 3'!A217</f>
        <v>Закупка товаров, работ и услуг для  государственных (муниципальных) нужд</v>
      </c>
      <c r="B89" s="9" t="s">
        <v>89</v>
      </c>
      <c r="C89" s="35">
        <v>200</v>
      </c>
      <c r="D89" s="31"/>
      <c r="E89" s="32"/>
      <c r="F89" s="119">
        <f>'Приложение 3'!F217</f>
        <v>0</v>
      </c>
      <c r="G89" s="119">
        <f>'Приложение 3'!G217</f>
        <v>0</v>
      </c>
      <c r="H89" s="119">
        <f>'Приложение 3'!H217</f>
        <v>0</v>
      </c>
      <c r="I89" s="6"/>
    </row>
    <row r="90" spans="1:9" ht="32.15" hidden="1" customHeight="1" x14ac:dyDescent="0.2">
      <c r="A90" s="109" t="str">
        <f>'Приложение 3'!A218</f>
        <v>Иные закупки товаров, работ и услуг для обеспечения государственных (муниципальных) нужд</v>
      </c>
      <c r="B90" s="9" t="s">
        <v>89</v>
      </c>
      <c r="C90" s="35">
        <v>240</v>
      </c>
      <c r="D90" s="31">
        <v>8</v>
      </c>
      <c r="E90" s="32">
        <v>1</v>
      </c>
      <c r="F90" s="119">
        <f>'Приложение 3'!F218</f>
        <v>0</v>
      </c>
      <c r="G90" s="119">
        <f>'Приложение 3'!G218</f>
        <v>0</v>
      </c>
      <c r="H90" s="119">
        <f>'Приложение 3'!H218</f>
        <v>0</v>
      </c>
      <c r="I90" s="6"/>
    </row>
    <row r="91" spans="1:9" ht="32.15" hidden="1" customHeight="1" x14ac:dyDescent="0.2">
      <c r="A91" s="109" t="str">
        <f>'Приложение 3'!A219</f>
        <v>Предоставление субсидий бюджетным, автономным учреждениям и иным некоммерческим организациям</v>
      </c>
      <c r="B91" s="9" t="s">
        <v>89</v>
      </c>
      <c r="C91" s="35">
        <v>600</v>
      </c>
      <c r="D91" s="31"/>
      <c r="E91" s="32"/>
      <c r="F91" s="119">
        <f>'Приложение 3'!F219</f>
        <v>0</v>
      </c>
      <c r="G91" s="119">
        <f>'Приложение 3'!G219</f>
        <v>0</v>
      </c>
      <c r="H91" s="119">
        <f>'Приложение 3'!H219</f>
        <v>0</v>
      </c>
      <c r="I91" s="6"/>
    </row>
    <row r="92" spans="1:9" ht="18.75" hidden="1" x14ac:dyDescent="0.2">
      <c r="A92" s="109" t="str">
        <f>'Приложение 3'!A220</f>
        <v>Субсидии бюджетным учреждениям</v>
      </c>
      <c r="B92" s="9" t="s">
        <v>89</v>
      </c>
      <c r="C92" s="35">
        <v>610</v>
      </c>
      <c r="D92" s="31">
        <v>8</v>
      </c>
      <c r="E92" s="32">
        <v>1</v>
      </c>
      <c r="F92" s="119">
        <f>'Приложение 3'!F220</f>
        <v>0</v>
      </c>
      <c r="G92" s="119">
        <f>'Приложение 3'!G220</f>
        <v>0</v>
      </c>
      <c r="H92" s="119">
        <f>'Приложение 3'!H220</f>
        <v>0</v>
      </c>
      <c r="I92" s="6"/>
    </row>
    <row r="93" spans="1:9" ht="16" hidden="1" customHeight="1" x14ac:dyDescent="0.2">
      <c r="A93" s="109" t="str">
        <f>'Приложение 3'!A221</f>
        <v>Иные бюджетные ассигнования</v>
      </c>
      <c r="B93" s="25" t="s">
        <v>89</v>
      </c>
      <c r="C93" s="35">
        <v>800</v>
      </c>
      <c r="D93" s="34"/>
      <c r="E93" s="32"/>
      <c r="F93" s="119">
        <f>'Приложение 3'!F221</f>
        <v>0</v>
      </c>
      <c r="G93" s="119">
        <f>'Приложение 3'!G221</f>
        <v>0</v>
      </c>
      <c r="H93" s="119">
        <f>'Приложение 3'!H221</f>
        <v>0</v>
      </c>
      <c r="I93" s="6"/>
    </row>
    <row r="94" spans="1:9" ht="16" hidden="1" customHeight="1" x14ac:dyDescent="0.2">
      <c r="A94" s="109" t="str">
        <f>'Приложение 3'!A222</f>
        <v xml:space="preserve">Уплата налогов, сборов и иных платежей </v>
      </c>
      <c r="B94" s="25" t="s">
        <v>89</v>
      </c>
      <c r="C94" s="35">
        <v>850</v>
      </c>
      <c r="D94" s="34">
        <v>8</v>
      </c>
      <c r="E94" s="32">
        <v>1</v>
      </c>
      <c r="F94" s="119">
        <f>'Приложение 3'!F222</f>
        <v>0</v>
      </c>
      <c r="G94" s="119">
        <f>'Приложение 3'!G222</f>
        <v>0</v>
      </c>
      <c r="H94" s="119">
        <f>'Приложение 3'!H222</f>
        <v>0</v>
      </c>
      <c r="I94" s="6"/>
    </row>
    <row r="95" spans="1:9" ht="31.55" hidden="1" x14ac:dyDescent="0.2">
      <c r="A95" s="73" t="str">
        <f>'Приложение 3'!A223</f>
        <v>Реализация социально значимых проектов в сфере развития общественной инфраструктуры</v>
      </c>
      <c r="B95" s="4" t="str">
        <f>'Приложение 3'!D223</f>
        <v>59.0.00.70370</v>
      </c>
      <c r="C95" s="14"/>
      <c r="D95" s="2"/>
      <c r="E95" s="3"/>
      <c r="F95" s="118">
        <f>'Приложение 3'!F223</f>
        <v>0</v>
      </c>
      <c r="G95" s="118">
        <f>'Приложение 3'!G223</f>
        <v>0</v>
      </c>
      <c r="H95" s="118">
        <f>'Приложение 3'!H223</f>
        <v>0</v>
      </c>
      <c r="I95" s="6"/>
    </row>
    <row r="96" spans="1:9" ht="16" hidden="1" customHeight="1" x14ac:dyDescent="0.2">
      <c r="A96" s="109" t="str">
        <f>'Приложение 3'!A224</f>
        <v>Закупка товаров, работ и услуг для  государственных (муниципальных) нужд</v>
      </c>
      <c r="B96" s="9" t="str">
        <f>'Приложение 3'!D224</f>
        <v>59.0.00.70370</v>
      </c>
      <c r="C96" s="35">
        <v>200</v>
      </c>
      <c r="D96" s="31"/>
      <c r="E96" s="32"/>
      <c r="F96" s="119">
        <f>'Приложение 3'!F224</f>
        <v>0</v>
      </c>
      <c r="G96" s="119">
        <f>'Приложение 3'!G224</f>
        <v>0</v>
      </c>
      <c r="H96" s="119">
        <f>'Приложение 3'!H224</f>
        <v>0</v>
      </c>
      <c r="I96" s="6"/>
    </row>
    <row r="97" spans="1:9" ht="16" hidden="1" customHeight="1" x14ac:dyDescent="0.2">
      <c r="A97" s="109" t="str">
        <f>'Приложение 3'!A225</f>
        <v>Иные закупки товаров, работ и услуг для обеспечения государственных (муниципальных) нужд</v>
      </c>
      <c r="B97" s="9" t="str">
        <f>'Приложение 3'!D225</f>
        <v>59.0.00.70370</v>
      </c>
      <c r="C97" s="35">
        <v>240</v>
      </c>
      <c r="D97" s="31">
        <v>8</v>
      </c>
      <c r="E97" s="32">
        <v>1</v>
      </c>
      <c r="F97" s="119">
        <f>'Приложение 3'!F225</f>
        <v>0</v>
      </c>
      <c r="G97" s="119">
        <f>'Приложение 3'!G225</f>
        <v>0</v>
      </c>
      <c r="H97" s="119">
        <f>'Приложение 3'!H225</f>
        <v>0</v>
      </c>
      <c r="I97" s="6"/>
    </row>
    <row r="98" spans="1:9" ht="18.75" hidden="1" x14ac:dyDescent="0.2">
      <c r="A98" s="73" t="str">
        <f>'Приложение 3'!A226</f>
        <v>Обеспечение сбалансированности местных бюджетов</v>
      </c>
      <c r="B98" s="4" t="str">
        <f>'Приложение 3'!D226</f>
        <v>59.0.00.70510</v>
      </c>
      <c r="C98" s="14"/>
      <c r="D98" s="2"/>
      <c r="E98" s="3"/>
      <c r="F98" s="118">
        <f>'Приложение 3'!F226</f>
        <v>0</v>
      </c>
      <c r="G98" s="118">
        <f>'Приложение 3'!G226</f>
        <v>0</v>
      </c>
      <c r="H98" s="118">
        <f>'Приложение 3'!H226</f>
        <v>0</v>
      </c>
      <c r="I98" s="6"/>
    </row>
    <row r="99" spans="1:9" ht="63.1" hidden="1" x14ac:dyDescent="0.2">
      <c r="A99" s="109" t="str">
        <f>'Приложение 3'!A227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99" s="9" t="str">
        <f>'Приложение 3'!D227</f>
        <v>59.0.00.70510</v>
      </c>
      <c r="C99" s="35">
        <v>100</v>
      </c>
      <c r="D99" s="31"/>
      <c r="E99" s="32"/>
      <c r="F99" s="119">
        <f>'Приложение 3'!F227</f>
        <v>0</v>
      </c>
      <c r="G99" s="119">
        <f>'Приложение 3'!G227</f>
        <v>0</v>
      </c>
      <c r="H99" s="119">
        <f>'Приложение 3'!H227</f>
        <v>0</v>
      </c>
      <c r="I99" s="6"/>
    </row>
    <row r="100" spans="1:9" ht="18.75" hidden="1" x14ac:dyDescent="0.2">
      <c r="A100" s="109" t="str">
        <f>'Приложение 3'!A228</f>
        <v>Расходы на выплаты персоналу казенных учреждений</v>
      </c>
      <c r="B100" s="9" t="str">
        <f>'Приложение 3'!D228</f>
        <v>59.0.00.70510</v>
      </c>
      <c r="C100" s="35">
        <v>110</v>
      </c>
      <c r="D100" s="31">
        <v>8</v>
      </c>
      <c r="E100" s="32">
        <v>1</v>
      </c>
      <c r="F100" s="119">
        <f>'Приложение 3'!F228</f>
        <v>0</v>
      </c>
      <c r="G100" s="119">
        <f>'Приложение 3'!G228</f>
        <v>0</v>
      </c>
      <c r="H100" s="119">
        <f>'Приложение 3'!H228</f>
        <v>0</v>
      </c>
      <c r="I100" s="6"/>
    </row>
    <row r="101" spans="1:9" ht="31.55" hidden="1" x14ac:dyDescent="0.2">
      <c r="A101" s="109" t="str">
        <f>'Приложение 3'!A229</f>
        <v>Закупка товаров, работ и услуг для государственных (муниципальных) нужд</v>
      </c>
      <c r="B101" s="9" t="str">
        <f>'Приложение 3'!D229</f>
        <v>59.0.00.70510</v>
      </c>
      <c r="C101" s="35">
        <v>200</v>
      </c>
      <c r="D101" s="31"/>
      <c r="E101" s="32"/>
      <c r="F101" s="119">
        <f>'Приложение 3'!F229</f>
        <v>0</v>
      </c>
      <c r="G101" s="119">
        <f>'Приложение 3'!G229</f>
        <v>0</v>
      </c>
      <c r="H101" s="119">
        <f>'Приложение 3'!H229</f>
        <v>0</v>
      </c>
      <c r="I101" s="6"/>
    </row>
    <row r="102" spans="1:9" ht="31.55" hidden="1" x14ac:dyDescent="0.2">
      <c r="A102" s="109" t="str">
        <f>'Приложение 3'!A230</f>
        <v>Иные закупки товаров, работ и услуг для обеспечения государственных (муниципальных) нужд</v>
      </c>
      <c r="B102" s="9" t="str">
        <f>'Приложение 3'!D230</f>
        <v>59.0.00.70510</v>
      </c>
      <c r="C102" s="35">
        <v>240</v>
      </c>
      <c r="D102" s="31">
        <v>8</v>
      </c>
      <c r="E102" s="32">
        <v>1</v>
      </c>
      <c r="F102" s="119">
        <f>'Приложение 3'!F230</f>
        <v>0</v>
      </c>
      <c r="G102" s="119">
        <f>'Приложение 3'!G230</f>
        <v>0</v>
      </c>
      <c r="H102" s="119">
        <f>'Приложение 3'!H230</f>
        <v>0</v>
      </c>
      <c r="I102" s="6"/>
    </row>
    <row r="103" spans="1:9" ht="31.55" hidden="1" x14ac:dyDescent="0.2">
      <c r="A103" s="109" t="str">
        <f>'Приложение 3'!A231</f>
        <v>Предоставление субсидий бюджетным, автономным учреждениям и иным некоммерческим организациям</v>
      </c>
      <c r="B103" s="9" t="str">
        <f>'Приложение 3'!D231</f>
        <v>59.0.00.70510</v>
      </c>
      <c r="C103" s="35">
        <v>600</v>
      </c>
      <c r="D103" s="31"/>
      <c r="E103" s="32"/>
      <c r="F103" s="119">
        <f>'Приложение 3'!F231</f>
        <v>0</v>
      </c>
      <c r="G103" s="119">
        <f>'Приложение 3'!G231</f>
        <v>0</v>
      </c>
      <c r="H103" s="119">
        <f>'Приложение 3'!H231</f>
        <v>0</v>
      </c>
      <c r="I103" s="6"/>
    </row>
    <row r="104" spans="1:9" ht="18.75" hidden="1" x14ac:dyDescent="0.2">
      <c r="A104" s="109" t="str">
        <f>'Приложение 3'!A232</f>
        <v>Субсидии бюджетным учреждениям</v>
      </c>
      <c r="B104" s="9" t="str">
        <f>'Приложение 3'!D232</f>
        <v>59.0.00.70510</v>
      </c>
      <c r="C104" s="35">
        <v>610</v>
      </c>
      <c r="D104" s="31">
        <v>8</v>
      </c>
      <c r="E104" s="32">
        <v>1</v>
      </c>
      <c r="F104" s="119">
        <f>'Приложение 3'!F232</f>
        <v>0</v>
      </c>
      <c r="G104" s="119">
        <f>'Приложение 3'!G232</f>
        <v>0</v>
      </c>
      <c r="H104" s="119">
        <f>'Приложение 3'!H232</f>
        <v>0</v>
      </c>
      <c r="I104" s="6"/>
    </row>
    <row r="105" spans="1:9" ht="31.55" hidden="1" x14ac:dyDescent="0.2">
      <c r="A105" s="73" t="str">
        <f>'Приложение 3'!A233</f>
        <v>Установка мемориальных знаков на воинских захоронениях</v>
      </c>
      <c r="B105" s="4" t="str">
        <f>'Приложение 3'!D233</f>
        <v>59.0.00.L2992</v>
      </c>
      <c r="C105" s="14"/>
      <c r="D105" s="2"/>
      <c r="E105" s="3"/>
      <c r="F105" s="118">
        <f>'Приложение 3'!F233</f>
        <v>0</v>
      </c>
      <c r="G105" s="118">
        <f>'Приложение 3'!G233</f>
        <v>0</v>
      </c>
      <c r="H105" s="118">
        <f>'Приложение 3'!H233</f>
        <v>0</v>
      </c>
      <c r="I105" s="6"/>
    </row>
    <row r="106" spans="1:9" ht="31.55" hidden="1" x14ac:dyDescent="0.2">
      <c r="A106" s="109" t="str">
        <f>'Приложение 3'!A234</f>
        <v>Закупка товаров, работ и услуг для государственных (муниципальных) нужд</v>
      </c>
      <c r="B106" s="9" t="str">
        <f>'Приложение 3'!D234</f>
        <v>59.0.00.L2992</v>
      </c>
      <c r="C106" s="35">
        <v>200</v>
      </c>
      <c r="D106" s="31"/>
      <c r="E106" s="32"/>
      <c r="F106" s="119">
        <f>'Приложение 3'!F234</f>
        <v>0</v>
      </c>
      <c r="G106" s="119">
        <f>'Приложение 3'!G234</f>
        <v>0</v>
      </c>
      <c r="H106" s="119">
        <f>'Приложение 3'!H234</f>
        <v>0</v>
      </c>
      <c r="I106" s="6"/>
    </row>
    <row r="107" spans="1:9" ht="31.55" hidden="1" x14ac:dyDescent="0.2">
      <c r="A107" s="109" t="str">
        <f>'Приложение 3'!A235</f>
        <v>Иные закупки товаров, работ и услуг для обеспечения государственных (муниципальных) нужд</v>
      </c>
      <c r="B107" s="9" t="str">
        <f>'Приложение 3'!D235</f>
        <v>59.0.00.L2992</v>
      </c>
      <c r="C107" s="35">
        <v>240</v>
      </c>
      <c r="D107" s="31">
        <v>8</v>
      </c>
      <c r="E107" s="32">
        <v>1</v>
      </c>
      <c r="F107" s="119">
        <f>'Приложение 3'!F235</f>
        <v>0</v>
      </c>
      <c r="G107" s="119">
        <f>'Приложение 3'!G235</f>
        <v>0</v>
      </c>
      <c r="H107" s="119">
        <f>'Приложение 3'!H235</f>
        <v>0</v>
      </c>
      <c r="I107" s="6"/>
    </row>
    <row r="108" spans="1:9" ht="31.55" hidden="1" x14ac:dyDescent="0.2">
      <c r="A108" s="73" t="str">
        <f>'Приложение 3'!A236</f>
        <v>Софинансирование социально значимых проектов в сфере развития общественной инфраструктуры</v>
      </c>
      <c r="B108" s="4" t="str">
        <f>'Приложение 3'!D236</f>
        <v>59.0.00.S0370</v>
      </c>
      <c r="C108" s="14"/>
      <c r="D108" s="2"/>
      <c r="E108" s="3"/>
      <c r="F108" s="118">
        <f>'Приложение 3'!F236</f>
        <v>0</v>
      </c>
      <c r="G108" s="118">
        <f>'Приложение 3'!G236</f>
        <v>0</v>
      </c>
      <c r="H108" s="118">
        <f>'Приложение 3'!H236</f>
        <v>0</v>
      </c>
      <c r="I108" s="6"/>
    </row>
    <row r="109" spans="1:9" ht="31.55" hidden="1" x14ac:dyDescent="0.2">
      <c r="A109" s="109" t="str">
        <f>'Приложение 3'!A237</f>
        <v>Закупка товаров, работ и услуг для  государственных (муниципальных) нужд</v>
      </c>
      <c r="B109" s="9" t="str">
        <f>'Приложение 3'!D237</f>
        <v>59.0.00.S0370</v>
      </c>
      <c r="C109" s="35">
        <v>200</v>
      </c>
      <c r="D109" s="31"/>
      <c r="E109" s="32"/>
      <c r="F109" s="119">
        <f>'Приложение 3'!F237</f>
        <v>0</v>
      </c>
      <c r="G109" s="119">
        <f>'Приложение 3'!G237</f>
        <v>0</v>
      </c>
      <c r="H109" s="119">
        <f>'Приложение 3'!H237</f>
        <v>0</v>
      </c>
      <c r="I109" s="6"/>
    </row>
    <row r="110" spans="1:9" ht="31.55" hidden="1" x14ac:dyDescent="0.2">
      <c r="A110" s="109" t="str">
        <f>'Приложение 3'!A238</f>
        <v>Иные закупки товаров, работ и услуг для обеспечения государственных (муниципальных) нужд</v>
      </c>
      <c r="B110" s="9" t="str">
        <f>'Приложение 3'!D238</f>
        <v>59.0.00.S0370</v>
      </c>
      <c r="C110" s="35">
        <v>240</v>
      </c>
      <c r="D110" s="31">
        <v>8</v>
      </c>
      <c r="E110" s="32">
        <v>1</v>
      </c>
      <c r="F110" s="119">
        <f>'Приложение 3'!F238</f>
        <v>0</v>
      </c>
      <c r="G110" s="119">
        <f>'Приложение 3'!G238</f>
        <v>0</v>
      </c>
      <c r="H110" s="119">
        <f>'Приложение 3'!H238</f>
        <v>0</v>
      </c>
      <c r="I110" s="6"/>
    </row>
    <row r="111" spans="1:9" ht="31.55" hidden="1" x14ac:dyDescent="0.2">
      <c r="A111" s="73" t="str">
        <f>'Приложение 3'!A273</f>
        <v xml:space="preserve">Муниципальная программа "Физическая культура и спорт   ________ сельсовета </v>
      </c>
      <c r="B111" s="4" t="str">
        <f>'Приложение 3'!D273</f>
        <v>60.0.00.00000</v>
      </c>
      <c r="C111" s="35"/>
      <c r="D111" s="31"/>
      <c r="E111" s="32"/>
      <c r="F111" s="118">
        <f>F112+F120</f>
        <v>0</v>
      </c>
      <c r="G111" s="118">
        <f t="shared" ref="G111:H111" si="1">G112+G120</f>
        <v>0</v>
      </c>
      <c r="H111" s="118">
        <f t="shared" si="1"/>
        <v>0</v>
      </c>
      <c r="I111" s="6"/>
    </row>
    <row r="112" spans="1:9" s="71" customFormat="1" ht="31.55" hidden="1" x14ac:dyDescent="0.2">
      <c r="A112" s="73" t="str">
        <f>'Приложение 3'!A274</f>
        <v xml:space="preserve">Мероприятия "Физическая культура и спорт" на территории поселения </v>
      </c>
      <c r="B112" s="4" t="str">
        <f>'Приложение 3'!D274</f>
        <v>60.0.00.01590</v>
      </c>
      <c r="C112" s="14"/>
      <c r="D112" s="2"/>
      <c r="E112" s="3"/>
      <c r="F112" s="118">
        <f>F113+F115+F118</f>
        <v>0</v>
      </c>
      <c r="G112" s="118">
        <f t="shared" ref="G112:H112" si="2">G113+G115+G118</f>
        <v>0</v>
      </c>
      <c r="H112" s="118">
        <f t="shared" si="2"/>
        <v>0</v>
      </c>
      <c r="I112" s="70"/>
    </row>
    <row r="113" spans="1:9" ht="63.1" hidden="1" x14ac:dyDescent="0.2">
      <c r="A113" s="109" t="str">
        <f>'Приложение 3'!A275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13" s="9" t="str">
        <f>'Приложение 3'!D275</f>
        <v>60.0.00.01590</v>
      </c>
      <c r="C113" s="35">
        <v>100</v>
      </c>
      <c r="D113" s="31"/>
      <c r="E113" s="32"/>
      <c r="F113" s="119">
        <f>'Приложение 3'!F275</f>
        <v>0</v>
      </c>
      <c r="G113" s="119">
        <f>'Приложение 3'!G275</f>
        <v>0</v>
      </c>
      <c r="H113" s="119">
        <f>'Приложение 3'!H275</f>
        <v>0</v>
      </c>
      <c r="I113" s="6"/>
    </row>
    <row r="114" spans="1:9" ht="18.75" hidden="1" x14ac:dyDescent="0.2">
      <c r="A114" s="109" t="str">
        <f>'Приложение 3'!A276</f>
        <v>Расходы на выплаты персоналу казенных учреждений</v>
      </c>
      <c r="B114" s="9" t="str">
        <f>'Приложение 3'!D276</f>
        <v>60.0.00.01590</v>
      </c>
      <c r="C114" s="35">
        <v>110</v>
      </c>
      <c r="D114" s="31">
        <v>11</v>
      </c>
      <c r="E114" s="32">
        <v>2</v>
      </c>
      <c r="F114" s="119">
        <f>'Приложение 3'!F276</f>
        <v>0</v>
      </c>
      <c r="G114" s="119">
        <f>'Приложение 3'!G276</f>
        <v>0</v>
      </c>
      <c r="H114" s="119">
        <f>'Приложение 3'!H276</f>
        <v>0</v>
      </c>
      <c r="I114" s="6"/>
    </row>
    <row r="115" spans="1:9" ht="31.55" hidden="1" x14ac:dyDescent="0.2">
      <c r="A115" s="109" t="str">
        <f>'Приложение 3'!A277</f>
        <v>Закупка товаров, работ и услуг для обеспечения государственных (муниципальных) нужд</v>
      </c>
      <c r="B115" s="9" t="str">
        <f>'Приложение 3'!D277</f>
        <v>60.0.00.01590</v>
      </c>
      <c r="C115" s="35">
        <v>200</v>
      </c>
      <c r="D115" s="31"/>
      <c r="E115" s="32"/>
      <c r="F115" s="119">
        <f>F116+F117</f>
        <v>0</v>
      </c>
      <c r="G115" s="119">
        <f t="shared" ref="G115:H115" si="3">G116+G117</f>
        <v>0</v>
      </c>
      <c r="H115" s="119">
        <f t="shared" si="3"/>
        <v>0</v>
      </c>
      <c r="I115" s="6"/>
    </row>
    <row r="116" spans="1:9" ht="31.55" hidden="1" x14ac:dyDescent="0.2">
      <c r="A116" s="109" t="str">
        <f>'Приложение 3'!A278</f>
        <v>Иные закупки товаров, работ и услуг для обеспечения государственных (муниципальных) нужд</v>
      </c>
      <c r="B116" s="9" t="str">
        <f>'Приложение 3'!D278</f>
        <v>60.0.00.01590</v>
      </c>
      <c r="C116" s="35">
        <v>240</v>
      </c>
      <c r="D116" s="31">
        <v>11</v>
      </c>
      <c r="E116" s="32">
        <v>2</v>
      </c>
      <c r="F116" s="119">
        <f>'Приложение 3'!F278</f>
        <v>0</v>
      </c>
      <c r="G116" s="119">
        <f>'Приложение 3'!G278</f>
        <v>0</v>
      </c>
      <c r="H116" s="119">
        <f>'Приложение 3'!H278</f>
        <v>0</v>
      </c>
      <c r="I116" s="6"/>
    </row>
    <row r="117" spans="1:9" ht="31.55" hidden="1" x14ac:dyDescent="0.2">
      <c r="A117" s="109" t="str">
        <f>'Приложение 3'!A288</f>
        <v>Иные закупки товаров, работ и услуг для обеспечения государственных (муниципальных) нужд</v>
      </c>
      <c r="B117" s="9" t="str">
        <f>'Приложение 3'!D279</f>
        <v>60.0.00.01590</v>
      </c>
      <c r="C117" s="35">
        <v>240</v>
      </c>
      <c r="D117" s="31">
        <v>11</v>
      </c>
      <c r="E117" s="32">
        <v>5</v>
      </c>
      <c r="F117" s="119">
        <f>'Приложение 3'!F288</f>
        <v>0</v>
      </c>
      <c r="G117" s="119">
        <f>'Приложение 3'!G288</f>
        <v>0</v>
      </c>
      <c r="H117" s="119">
        <f>'Приложение 3'!H288</f>
        <v>0</v>
      </c>
      <c r="I117" s="6"/>
    </row>
    <row r="118" spans="1:9" ht="18.75" hidden="1" x14ac:dyDescent="0.2">
      <c r="A118" s="109" t="str">
        <f>'Приложение 3'!A279</f>
        <v>Иные бюджетные ассигнования</v>
      </c>
      <c r="B118" s="9" t="str">
        <f>'Приложение 3'!D279</f>
        <v>60.0.00.01590</v>
      </c>
      <c r="C118" s="35">
        <v>800</v>
      </c>
      <c r="D118" s="31"/>
      <c r="E118" s="32"/>
      <c r="F118" s="119">
        <f>'Приложение 3'!F279</f>
        <v>0</v>
      </c>
      <c r="G118" s="119">
        <f>'Приложение 3'!G279</f>
        <v>0</v>
      </c>
      <c r="H118" s="119">
        <f>'Приложение 3'!H279</f>
        <v>0</v>
      </c>
      <c r="I118" s="6"/>
    </row>
    <row r="119" spans="1:9" ht="18.75" hidden="1" x14ac:dyDescent="0.2">
      <c r="A119" s="109" t="str">
        <f>'Приложение 3'!A280</f>
        <v>Уплата налогов, сборов и иных платежей</v>
      </c>
      <c r="B119" s="9" t="str">
        <f>'Приложение 3'!D280</f>
        <v>60.0.00.01590</v>
      </c>
      <c r="C119" s="35">
        <v>850</v>
      </c>
      <c r="D119" s="31">
        <v>11</v>
      </c>
      <c r="E119" s="32">
        <v>2</v>
      </c>
      <c r="F119" s="119">
        <f>'Приложение 3'!F280</f>
        <v>0</v>
      </c>
      <c r="G119" s="119">
        <f>'Приложение 3'!G280</f>
        <v>0</v>
      </c>
      <c r="H119" s="119">
        <f>'Приложение 3'!H280</f>
        <v>0</v>
      </c>
      <c r="I119" s="6"/>
    </row>
    <row r="120" spans="1:9" s="71" customFormat="1" ht="18.75" hidden="1" x14ac:dyDescent="0.2">
      <c r="A120" s="73" t="str">
        <f>'Приложение 3'!A281</f>
        <v>Обеспечение сбалансированности местных бюджетов</v>
      </c>
      <c r="B120" s="4" t="str">
        <f>'Приложение 3'!D281</f>
        <v>60.0.00.70510</v>
      </c>
      <c r="C120" s="14"/>
      <c r="D120" s="2"/>
      <c r="E120" s="3"/>
      <c r="F120" s="118">
        <f>'Приложение 3'!F281</f>
        <v>0</v>
      </c>
      <c r="G120" s="118">
        <f>'Приложение 3'!G281</f>
        <v>0</v>
      </c>
      <c r="H120" s="118">
        <f>'Приложение 3'!H281</f>
        <v>0</v>
      </c>
      <c r="I120" s="70"/>
    </row>
    <row r="121" spans="1:9" ht="63.1" hidden="1" x14ac:dyDescent="0.2">
      <c r="A121" s="109" t="str">
        <f>'Приложение 3'!A282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21" s="9" t="str">
        <f>'Приложение 3'!D282</f>
        <v>60.0.00.70510</v>
      </c>
      <c r="C121" s="35">
        <v>100</v>
      </c>
      <c r="D121" s="31"/>
      <c r="E121" s="32"/>
      <c r="F121" s="119">
        <f>'Приложение 3'!F282</f>
        <v>0</v>
      </c>
      <c r="G121" s="119">
        <f>'Приложение 3'!G282</f>
        <v>0</v>
      </c>
      <c r="H121" s="119">
        <f>'Приложение 3'!H282</f>
        <v>0</v>
      </c>
      <c r="I121" s="6"/>
    </row>
    <row r="122" spans="1:9" ht="18.75" hidden="1" x14ac:dyDescent="0.2">
      <c r="A122" s="109" t="str">
        <f>'Приложение 3'!A283</f>
        <v>Расходы на выплаты персоналу казенных учреждений</v>
      </c>
      <c r="B122" s="9" t="str">
        <f>'Приложение 3'!D283</f>
        <v>60.0.00.70510</v>
      </c>
      <c r="C122" s="35">
        <v>110</v>
      </c>
      <c r="D122" s="31">
        <v>11</v>
      </c>
      <c r="E122" s="32">
        <v>2</v>
      </c>
      <c r="F122" s="119">
        <f>'Приложение 3'!F283</f>
        <v>0</v>
      </c>
      <c r="G122" s="119">
        <f>'Приложение 3'!G283</f>
        <v>0</v>
      </c>
      <c r="H122" s="119">
        <f>'Приложение 3'!H283</f>
        <v>0</v>
      </c>
      <c r="I122" s="6"/>
    </row>
    <row r="123" spans="1:9" s="71" customFormat="1" ht="29.95" hidden="1" customHeight="1" x14ac:dyDescent="0.2">
      <c r="A123" s="73" t="str">
        <f>'Приложение 3'!A200</f>
        <v>Муниципальная программа " Молодежная политика и оздоровление детей на территории  __________ сельсовета"</v>
      </c>
      <c r="B123" s="30" t="s">
        <v>81</v>
      </c>
      <c r="C123" s="14"/>
      <c r="D123" s="12"/>
      <c r="E123" s="12"/>
      <c r="F123" s="117">
        <f>'Приложение 3'!F200</f>
        <v>0</v>
      </c>
      <c r="G123" s="117">
        <f>'Приложение 3'!G200</f>
        <v>0</v>
      </c>
      <c r="H123" s="117">
        <f>'Приложение 3'!H200</f>
        <v>0</v>
      </c>
      <c r="I123" s="70"/>
    </row>
    <row r="124" spans="1:9" s="71" customFormat="1" ht="29.95" hidden="1" customHeight="1" x14ac:dyDescent="0.2">
      <c r="A124" s="73" t="str">
        <f>'Приложение 3'!A201</f>
        <v>Мероприятия по развитию молодежной политики и оздоровление детей</v>
      </c>
      <c r="B124" s="4" t="s">
        <v>82</v>
      </c>
      <c r="C124" s="5"/>
      <c r="D124" s="2"/>
      <c r="E124" s="3"/>
      <c r="F124" s="117">
        <f>'Приложение 3'!F201</f>
        <v>0</v>
      </c>
      <c r="G124" s="117">
        <f>'Приложение 3'!G201</f>
        <v>0</v>
      </c>
      <c r="H124" s="117">
        <f>'Приложение 3'!H201</f>
        <v>0</v>
      </c>
      <c r="I124" s="70"/>
    </row>
    <row r="125" spans="1:9" s="138" customFormat="1" ht="32.15" hidden="1" customHeight="1" x14ac:dyDescent="0.2">
      <c r="A125" s="109" t="str">
        <f>'Приложение 3'!A202</f>
        <v>Закупка товаров, работ и услуг для  государственных (муниципальных) нужд</v>
      </c>
      <c r="B125" s="9" t="s">
        <v>82</v>
      </c>
      <c r="C125" s="18">
        <v>200</v>
      </c>
      <c r="D125" s="15"/>
      <c r="E125" s="16"/>
      <c r="F125" s="108">
        <f>'Приложение 3'!F202</f>
        <v>0</v>
      </c>
      <c r="G125" s="108">
        <f>'Приложение 3'!G202</f>
        <v>0</v>
      </c>
      <c r="H125" s="108">
        <f>'Приложение 3'!H202</f>
        <v>0</v>
      </c>
      <c r="I125" s="6"/>
    </row>
    <row r="126" spans="1:9" s="138" customFormat="1" ht="32.15" hidden="1" customHeight="1" x14ac:dyDescent="0.2">
      <c r="A126" s="109" t="str">
        <f>'Приложение 3'!A203</f>
        <v>Иные закупки товаров, работ и услуг для обеспечения государственных (муниципальных) нужд</v>
      </c>
      <c r="B126" s="9" t="s">
        <v>82</v>
      </c>
      <c r="C126" s="18">
        <v>240</v>
      </c>
      <c r="D126" s="7">
        <v>7</v>
      </c>
      <c r="E126" s="8">
        <v>7</v>
      </c>
      <c r="F126" s="108">
        <f>'Приложение 3'!F203</f>
        <v>0</v>
      </c>
      <c r="G126" s="108">
        <f>'Приложение 3'!G203</f>
        <v>0</v>
      </c>
      <c r="H126" s="108">
        <f>'Приложение 3'!H203</f>
        <v>0</v>
      </c>
      <c r="I126" s="6"/>
    </row>
    <row r="127" spans="1:9" s="71" customFormat="1" ht="18.75" hidden="1" x14ac:dyDescent="0.2">
      <c r="A127" s="73" t="s">
        <v>9</v>
      </c>
      <c r="B127" s="4" t="s">
        <v>10</v>
      </c>
      <c r="C127" s="5" t="s">
        <v>7</v>
      </c>
      <c r="D127" s="2"/>
      <c r="E127" s="3"/>
      <c r="F127" s="118">
        <f>F128+F131+F136+F139+F142+F148+F154+F157+F160+F163+F166+F169+F172+F175+F178+F181+F184+F187+F190+F193+F196+F205+F210+F213+F217+F226+F229+F233+F237+F151</f>
        <v>13939.42</v>
      </c>
      <c r="G127" s="118">
        <f>G128+G131+G136+G139+G142+G148+G154+G157+G160+G163+G166+G169+G172+G175+G178+G181+G184+G187+G190+G193+G196+G205+G210+G213+G217+G226+G229+G233+G237</f>
        <v>13994.830000000002</v>
      </c>
      <c r="H127" s="118">
        <f>H128+H131+H136+H139+H142+H148+H154+H157+H160+H163+H166+H169+H172+H175+H178+H181+H184+H187+H190+H193+H196+H205+H210+H213+H217+H226+H229+H233+H237</f>
        <v>14445.76</v>
      </c>
      <c r="I127" s="70"/>
    </row>
    <row r="128" spans="1:9" s="71" customFormat="1" ht="32.15" customHeight="1" x14ac:dyDescent="0.2">
      <c r="A128" s="73" t="str">
        <f>'Приложение 3'!A19</f>
        <v>Расходы на выплаты по оплате труда работников государственных (муниципальных) органов</v>
      </c>
      <c r="B128" s="4" t="s">
        <v>21</v>
      </c>
      <c r="C128" s="5"/>
      <c r="D128" s="2"/>
      <c r="E128" s="3"/>
      <c r="F128" s="118">
        <f>'Приложение 3'!F19</f>
        <v>2820</v>
      </c>
      <c r="G128" s="118">
        <f>'Приложение 3'!G19</f>
        <v>3000</v>
      </c>
      <c r="H128" s="118">
        <f>'Приложение 3'!H19</f>
        <v>3000</v>
      </c>
      <c r="I128" s="70"/>
    </row>
    <row r="129" spans="1:9" ht="63.95" customHeight="1" x14ac:dyDescent="0.2">
      <c r="A129" s="109" t="str">
        <f>'Приложение 3'!A20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29" s="9" t="s">
        <v>21</v>
      </c>
      <c r="C129" s="10">
        <v>100</v>
      </c>
      <c r="D129" s="7"/>
      <c r="E129" s="8"/>
      <c r="F129" s="119">
        <f>'Приложение 3'!F20</f>
        <v>2820</v>
      </c>
      <c r="G129" s="119">
        <f>'Приложение 3'!G20</f>
        <v>3000</v>
      </c>
      <c r="H129" s="119">
        <f>'Приложение 3'!H20</f>
        <v>3000</v>
      </c>
      <c r="I129" s="6"/>
    </row>
    <row r="130" spans="1:9" ht="32.15" customHeight="1" x14ac:dyDescent="0.2">
      <c r="A130" s="109" t="str">
        <f>'Приложение 3'!A21</f>
        <v>Расходы на выплаты персоналу государственных (муниципальных) органов</v>
      </c>
      <c r="B130" s="9" t="s">
        <v>21</v>
      </c>
      <c r="C130" s="10">
        <v>120</v>
      </c>
      <c r="D130" s="7">
        <v>1</v>
      </c>
      <c r="E130" s="8">
        <v>4</v>
      </c>
      <c r="F130" s="119">
        <f>'Приложение 3'!F21</f>
        <v>2820</v>
      </c>
      <c r="G130" s="119">
        <f>'Приложение 3'!G21</f>
        <v>3000</v>
      </c>
      <c r="H130" s="119">
        <f>'Приложение 3'!H21</f>
        <v>3000</v>
      </c>
      <c r="I130" s="6"/>
    </row>
    <row r="131" spans="1:9" ht="31.1" x14ac:dyDescent="0.25">
      <c r="A131" s="73" t="str">
        <f>'Приложение 3'!A22</f>
        <v>Расходы на обеспечение функций государственных (муниципальных) органов</v>
      </c>
      <c r="B131" s="4" t="s">
        <v>16</v>
      </c>
      <c r="C131" s="5" t="s">
        <v>7</v>
      </c>
      <c r="D131" s="2"/>
      <c r="E131" s="3"/>
      <c r="F131" s="118">
        <f>'Приложение 3'!F22</f>
        <v>1734.8</v>
      </c>
      <c r="G131" s="118">
        <f>'Приложение 3'!G22</f>
        <v>1689.1000000000001</v>
      </c>
      <c r="H131" s="118">
        <f>'Приложение 3'!H22</f>
        <v>1664.8000000000002</v>
      </c>
      <c r="I131" s="6"/>
    </row>
    <row r="132" spans="1:9" s="138" customFormat="1" ht="32.15" customHeight="1" x14ac:dyDescent="0.2">
      <c r="A132" s="109" t="str">
        <f>'Приложение 3'!A23</f>
        <v>Закупка товаров, работ и услуг для  государственных (муниципальных) нужд</v>
      </c>
      <c r="B132" s="57" t="s">
        <v>16</v>
      </c>
      <c r="C132" s="18">
        <v>200</v>
      </c>
      <c r="D132" s="16"/>
      <c r="E132" s="16"/>
      <c r="F132" s="119">
        <f>'Приложение 3'!F23</f>
        <v>1712.8</v>
      </c>
      <c r="G132" s="119">
        <f>'Приложение 3'!G23</f>
        <v>1669.1000000000001</v>
      </c>
      <c r="H132" s="119">
        <f>'Приложение 3'!H23</f>
        <v>1644.8000000000002</v>
      </c>
      <c r="I132" s="6"/>
    </row>
    <row r="133" spans="1:9" s="138" customFormat="1" ht="32.15" customHeight="1" x14ac:dyDescent="0.25">
      <c r="A133" s="109" t="str">
        <f>'Приложение 3'!A24</f>
        <v>Иные закупки товаров, работ и услуг для обеспечения государственных (муниципальных) нужд</v>
      </c>
      <c r="B133" s="57" t="s">
        <v>16</v>
      </c>
      <c r="C133" s="18">
        <v>240</v>
      </c>
      <c r="D133" s="16">
        <v>1</v>
      </c>
      <c r="E133" s="16">
        <v>4</v>
      </c>
      <c r="F133" s="119">
        <f>'Приложение 3'!F24</f>
        <v>1712.8</v>
      </c>
      <c r="G133" s="119">
        <f>'Приложение 3'!G24</f>
        <v>1669.1000000000001</v>
      </c>
      <c r="H133" s="119">
        <f>'Приложение 3'!H24</f>
        <v>1644.8000000000002</v>
      </c>
      <c r="I133" s="6"/>
    </row>
    <row r="134" spans="1:9" ht="16" customHeight="1" x14ac:dyDescent="0.25">
      <c r="A134" s="109" t="str">
        <f>'Приложение 3'!A25</f>
        <v>Иные бюджетные ассигнования</v>
      </c>
      <c r="B134" s="57" t="s">
        <v>16</v>
      </c>
      <c r="C134" s="18">
        <v>800</v>
      </c>
      <c r="D134" s="16"/>
      <c r="E134" s="16"/>
      <c r="F134" s="119">
        <f>'Приложение 3'!F25</f>
        <v>22</v>
      </c>
      <c r="G134" s="119">
        <f>'Приложение 3'!G25</f>
        <v>20</v>
      </c>
      <c r="H134" s="119">
        <f>'Приложение 3'!H25</f>
        <v>20</v>
      </c>
      <c r="I134" s="6"/>
    </row>
    <row r="135" spans="1:9" ht="16" customHeight="1" x14ac:dyDescent="0.25">
      <c r="A135" s="109" t="str">
        <f>'Приложение 3'!A26</f>
        <v xml:space="preserve">Уплата налогов, сборов и иных платежей </v>
      </c>
      <c r="B135" s="57" t="s">
        <v>16</v>
      </c>
      <c r="C135" s="18">
        <v>850</v>
      </c>
      <c r="D135" s="16">
        <v>1</v>
      </c>
      <c r="E135" s="16">
        <v>4</v>
      </c>
      <c r="F135" s="119">
        <f>'Приложение 3'!F26</f>
        <v>22</v>
      </c>
      <c r="G135" s="119">
        <f>'Приложение 3'!G26</f>
        <v>20</v>
      </c>
      <c r="H135" s="119">
        <f>'Приложение 3'!H26</f>
        <v>20</v>
      </c>
      <c r="I135" s="6"/>
    </row>
    <row r="136" spans="1:9" s="71" customFormat="1" ht="46.65" x14ac:dyDescent="0.25">
      <c r="A136" s="73" t="str">
        <f>'Приложение 3'!A33</f>
        <v>Обеспечение деятельности финансовых, налоговых и таможенных органов и органов финансового (финансово-бюджетного) надзора</v>
      </c>
      <c r="B136" s="72" t="s">
        <v>23</v>
      </c>
      <c r="C136" s="14"/>
      <c r="D136" s="12"/>
      <c r="E136" s="12"/>
      <c r="F136" s="117">
        <f>'Приложение 3'!F35</f>
        <v>39.200000000000003</v>
      </c>
      <c r="G136" s="117">
        <f>'Приложение 3'!G35</f>
        <v>39.200000000000003</v>
      </c>
      <c r="H136" s="117">
        <f>'Приложение 3'!H35</f>
        <v>39.200000000000003</v>
      </c>
      <c r="I136" s="70"/>
    </row>
    <row r="137" spans="1:9" s="138" customFormat="1" ht="16" customHeight="1" x14ac:dyDescent="0.25">
      <c r="A137" s="109" t="str">
        <f>'Приложение 3'!A36</f>
        <v>Межбюджетные трансферты</v>
      </c>
      <c r="B137" s="57" t="s">
        <v>23</v>
      </c>
      <c r="C137" s="18">
        <v>500</v>
      </c>
      <c r="D137" s="16"/>
      <c r="E137" s="16"/>
      <c r="F137" s="108">
        <f>'Приложение 3'!F36</f>
        <v>39.200000000000003</v>
      </c>
      <c r="G137" s="108">
        <f>'Приложение 3'!G36</f>
        <v>39.200000000000003</v>
      </c>
      <c r="H137" s="108">
        <f>'Приложение 3'!H36</f>
        <v>39.200000000000003</v>
      </c>
      <c r="I137" s="6"/>
    </row>
    <row r="138" spans="1:9" s="138" customFormat="1" ht="16" customHeight="1" x14ac:dyDescent="0.25">
      <c r="A138" s="109" t="str">
        <f>'Приложение 3'!A37</f>
        <v>Иные межбюджетные трансферты</v>
      </c>
      <c r="B138" s="57" t="s">
        <v>23</v>
      </c>
      <c r="C138" s="18">
        <v>540</v>
      </c>
      <c r="D138" s="16">
        <v>1</v>
      </c>
      <c r="E138" s="16">
        <v>6</v>
      </c>
      <c r="F138" s="108">
        <f>'Приложение 3'!F37</f>
        <v>39.200000000000003</v>
      </c>
      <c r="G138" s="108">
        <f>'Приложение 3'!G37</f>
        <v>39.200000000000003</v>
      </c>
      <c r="H138" s="108">
        <f>'Приложение 3'!H37</f>
        <v>39.200000000000003</v>
      </c>
      <c r="I138" s="6"/>
    </row>
    <row r="139" spans="1:9" s="71" customFormat="1" ht="47.25" hidden="1" x14ac:dyDescent="0.2">
      <c r="A139" s="73" t="str">
        <f>'Приложение 3'!A50</f>
        <v>Оценка недвижимости, признание прав и регулирование отношений по государственной и муниципальной собственности</v>
      </c>
      <c r="B139" s="72" t="s">
        <v>33</v>
      </c>
      <c r="C139" s="14" t="s">
        <v>7</v>
      </c>
      <c r="D139" s="12"/>
      <c r="E139" s="12"/>
      <c r="F139" s="117">
        <f>'Приложение 3'!F50</f>
        <v>0</v>
      </c>
      <c r="G139" s="117">
        <f>'Приложение 3'!G50</f>
        <v>0</v>
      </c>
      <c r="H139" s="117">
        <f>'Приложение 3'!H50</f>
        <v>0</v>
      </c>
      <c r="I139" s="70"/>
    </row>
    <row r="140" spans="1:9" s="138" customFormat="1" ht="31.55" hidden="1" x14ac:dyDescent="0.2">
      <c r="A140" s="109" t="str">
        <f>'Приложение 3'!A51</f>
        <v>Закупка товаров, работ и услуг для  государственных (муниципальных) нужд</v>
      </c>
      <c r="B140" s="57" t="s">
        <v>33</v>
      </c>
      <c r="C140" s="18">
        <v>200</v>
      </c>
      <c r="D140" s="16"/>
      <c r="E140" s="16"/>
      <c r="F140" s="108">
        <f>'Приложение 3'!F51</f>
        <v>0</v>
      </c>
      <c r="G140" s="108">
        <f>'Приложение 3'!G51</f>
        <v>0</v>
      </c>
      <c r="H140" s="108">
        <f>'Приложение 3'!H51</f>
        <v>0</v>
      </c>
      <c r="I140" s="6"/>
    </row>
    <row r="141" spans="1:9" s="138" customFormat="1" ht="31.55" hidden="1" x14ac:dyDescent="0.2">
      <c r="A141" s="109" t="str">
        <f>'Приложение 3'!A52</f>
        <v>Иные закупки товаров, работ и услуг для обеспечения государственных (муниципальных) нужд</v>
      </c>
      <c r="B141" s="57" t="s">
        <v>33</v>
      </c>
      <c r="C141" s="18">
        <v>240</v>
      </c>
      <c r="D141" s="16">
        <v>1</v>
      </c>
      <c r="E141" s="16">
        <v>13</v>
      </c>
      <c r="F141" s="108">
        <f>'Приложение 3'!F52</f>
        <v>0</v>
      </c>
      <c r="G141" s="108">
        <f>'Приложение 3'!G52</f>
        <v>0</v>
      </c>
      <c r="H141" s="108">
        <f>'Приложение 3'!H52</f>
        <v>0</v>
      </c>
      <c r="I141" s="6"/>
    </row>
    <row r="142" spans="1:9" s="71" customFormat="1" ht="17.3" x14ac:dyDescent="0.25">
      <c r="A142" s="73" t="str">
        <f>'Приложение 3'!A53</f>
        <v>Выполнение других обязательств государства</v>
      </c>
      <c r="B142" s="13" t="s">
        <v>35</v>
      </c>
      <c r="C142" s="5" t="s">
        <v>7</v>
      </c>
      <c r="D142" s="12"/>
      <c r="E142" s="12"/>
      <c r="F142" s="117">
        <f>'Приложение 3'!F53</f>
        <v>10</v>
      </c>
      <c r="G142" s="117">
        <f>'Приложение 3'!G53</f>
        <v>10</v>
      </c>
      <c r="H142" s="117">
        <f>'Приложение 3'!H53</f>
        <v>10</v>
      </c>
      <c r="I142" s="70"/>
    </row>
    <row r="143" spans="1:9" s="138" customFormat="1" ht="32.15" hidden="1" customHeight="1" x14ac:dyDescent="0.2">
      <c r="A143" s="109" t="str">
        <f>'Приложение 3'!A54</f>
        <v>Закупка товаров, работ и услуг для  государственных (муниципальных) нужд</v>
      </c>
      <c r="B143" s="17" t="s">
        <v>35</v>
      </c>
      <c r="C143" s="10">
        <v>200</v>
      </c>
      <c r="D143" s="16"/>
      <c r="E143" s="16"/>
      <c r="F143" s="108">
        <f>'Приложение 3'!F54</f>
        <v>0</v>
      </c>
      <c r="G143" s="108">
        <f>'Приложение 3'!G54</f>
        <v>0</v>
      </c>
      <c r="H143" s="108">
        <f>'Приложение 3'!H54</f>
        <v>0</v>
      </c>
      <c r="I143" s="6"/>
    </row>
    <row r="144" spans="1:9" s="138" customFormat="1" ht="32.15" hidden="1" customHeight="1" x14ac:dyDescent="0.2">
      <c r="A144" s="109" t="str">
        <f>'Приложение 3'!A55</f>
        <v>Иные закупки товаров, работ и услуг для обеспечения государственных (муниципальных) нужд</v>
      </c>
      <c r="B144" s="17" t="s">
        <v>35</v>
      </c>
      <c r="C144" s="10">
        <v>240</v>
      </c>
      <c r="D144" s="16">
        <v>1</v>
      </c>
      <c r="E144" s="16">
        <v>13</v>
      </c>
      <c r="F144" s="108">
        <f>'Приложение 3'!F55</f>
        <v>0</v>
      </c>
      <c r="G144" s="108">
        <f>'Приложение 3'!G55</f>
        <v>0</v>
      </c>
      <c r="H144" s="108">
        <f>'Приложение 3'!H55</f>
        <v>0</v>
      </c>
      <c r="I144" s="6"/>
    </row>
    <row r="145" spans="1:9" s="138" customFormat="1" ht="16" customHeight="1" x14ac:dyDescent="0.25">
      <c r="A145" s="109" t="str">
        <f>'Приложение 3'!A56</f>
        <v>Иные бюджетные ассигнования</v>
      </c>
      <c r="B145" s="17" t="s">
        <v>35</v>
      </c>
      <c r="C145" s="10">
        <v>800</v>
      </c>
      <c r="D145" s="16">
        <v>1</v>
      </c>
      <c r="E145" s="16">
        <v>13</v>
      </c>
      <c r="F145" s="108">
        <f>'Приложение 3'!F56</f>
        <v>10</v>
      </c>
      <c r="G145" s="108">
        <f>'Приложение 3'!G56</f>
        <v>10</v>
      </c>
      <c r="H145" s="108">
        <f>'Приложение 3'!H56</f>
        <v>10</v>
      </c>
      <c r="I145" s="6"/>
    </row>
    <row r="146" spans="1:9" s="138" customFormat="1" ht="16" hidden="1" customHeight="1" x14ac:dyDescent="0.2">
      <c r="A146" s="109" t="str">
        <f>'Приложение 3'!A57</f>
        <v xml:space="preserve">Исполнение судебных актов </v>
      </c>
      <c r="B146" s="17" t="s">
        <v>35</v>
      </c>
      <c r="C146" s="10">
        <v>830</v>
      </c>
      <c r="D146" s="16">
        <v>1</v>
      </c>
      <c r="E146" s="16">
        <v>13</v>
      </c>
      <c r="F146" s="108">
        <f>'Приложение 3'!F57</f>
        <v>0</v>
      </c>
      <c r="G146" s="108">
        <f>'Приложение 3'!G57</f>
        <v>0</v>
      </c>
      <c r="H146" s="108">
        <f>'Приложение 3'!H57</f>
        <v>0</v>
      </c>
      <c r="I146" s="6"/>
    </row>
    <row r="147" spans="1:9" s="138" customFormat="1" ht="16" customHeight="1" x14ac:dyDescent="0.25">
      <c r="A147" s="109" t="str">
        <f>'Приложение 3'!A58</f>
        <v xml:space="preserve">Уплата налогов, сборов и иных платежей </v>
      </c>
      <c r="B147" s="17" t="s">
        <v>35</v>
      </c>
      <c r="C147" s="10">
        <v>850</v>
      </c>
      <c r="D147" s="16">
        <v>1</v>
      </c>
      <c r="E147" s="16">
        <v>13</v>
      </c>
      <c r="F147" s="108">
        <f>'Приложение 3'!F58</f>
        <v>10</v>
      </c>
      <c r="G147" s="108">
        <f>'Приложение 3'!G58</f>
        <v>10</v>
      </c>
      <c r="H147" s="108">
        <f>'Приложение 3'!H58</f>
        <v>10</v>
      </c>
      <c r="I147" s="6"/>
    </row>
    <row r="148" spans="1:9" s="71" customFormat="1" ht="16" customHeight="1" x14ac:dyDescent="0.25">
      <c r="A148" s="73" t="str">
        <f>'Приложение 3'!A183</f>
        <v>Уличное освещение</v>
      </c>
      <c r="B148" s="13" t="s">
        <v>74</v>
      </c>
      <c r="C148" s="5"/>
      <c r="D148" s="12"/>
      <c r="E148" s="12"/>
      <c r="F148" s="117">
        <f>'Приложение 3'!F183</f>
        <v>150</v>
      </c>
      <c r="G148" s="117">
        <f>'Приложение 3'!G183</f>
        <v>200</v>
      </c>
      <c r="H148" s="117">
        <f>'Приложение 3'!H183</f>
        <v>200</v>
      </c>
      <c r="I148" s="70"/>
    </row>
    <row r="149" spans="1:9" s="138" customFormat="1" ht="32.15" customHeight="1" x14ac:dyDescent="0.25">
      <c r="A149" s="109" t="s">
        <v>146</v>
      </c>
      <c r="B149" s="17" t="s">
        <v>74</v>
      </c>
      <c r="C149" s="10">
        <v>200</v>
      </c>
      <c r="D149" s="16"/>
      <c r="E149" s="16"/>
      <c r="F149" s="108">
        <f>'Приложение 3'!F184</f>
        <v>150</v>
      </c>
      <c r="G149" s="108">
        <f>'Приложение 3'!G184</f>
        <v>200</v>
      </c>
      <c r="H149" s="108">
        <f>'Приложение 3'!H184</f>
        <v>200</v>
      </c>
      <c r="I149" s="6"/>
    </row>
    <row r="150" spans="1:9" s="138" customFormat="1" ht="32.15" customHeight="1" x14ac:dyDescent="0.25">
      <c r="A150" s="109" t="s">
        <v>17</v>
      </c>
      <c r="B150" s="17" t="s">
        <v>74</v>
      </c>
      <c r="C150" s="10">
        <v>240</v>
      </c>
      <c r="D150" s="16">
        <v>5</v>
      </c>
      <c r="E150" s="16">
        <v>3</v>
      </c>
      <c r="F150" s="108">
        <f>'Приложение 3'!F185</f>
        <v>150</v>
      </c>
      <c r="G150" s="108">
        <f>'Приложение 3'!G185</f>
        <v>200</v>
      </c>
      <c r="H150" s="108">
        <f>'Приложение 3'!H185</f>
        <v>200</v>
      </c>
      <c r="I150" s="6"/>
    </row>
    <row r="151" spans="1:9" s="138" customFormat="1" ht="17.850000000000001" x14ac:dyDescent="0.25">
      <c r="A151" s="73" t="str">
        <f>'Приложение 3'!A62</f>
        <v>Прочие мобилизационные расходы</v>
      </c>
      <c r="B151" s="30" t="s">
        <v>380</v>
      </c>
      <c r="C151" s="5"/>
      <c r="D151" s="12"/>
      <c r="E151" s="12"/>
      <c r="F151" s="117">
        <f>'Приложение 3'!F62</f>
        <v>2.8</v>
      </c>
      <c r="G151" s="117">
        <f>'Приложение 3'!G62</f>
        <v>0</v>
      </c>
      <c r="H151" s="117">
        <f>'Приложение 3'!H62</f>
        <v>0</v>
      </c>
      <c r="I151" s="6"/>
    </row>
    <row r="152" spans="1:9" s="138" customFormat="1" ht="62.25" x14ac:dyDescent="0.25">
      <c r="A152" s="109" t="s">
        <v>13</v>
      </c>
      <c r="B152" s="25" t="s">
        <v>380</v>
      </c>
      <c r="C152" s="10">
        <v>100</v>
      </c>
      <c r="D152" s="16"/>
      <c r="E152" s="16"/>
      <c r="F152" s="108">
        <f>'Приложение 3'!F63</f>
        <v>2.8</v>
      </c>
      <c r="G152" s="108">
        <f>'Приложение 3'!G63</f>
        <v>0</v>
      </c>
      <c r="H152" s="108">
        <f>'Приложение 3'!H63</f>
        <v>0</v>
      </c>
      <c r="I152" s="6"/>
    </row>
    <row r="153" spans="1:9" s="138" customFormat="1" ht="31.1" x14ac:dyDescent="0.25">
      <c r="A153" s="109" t="s">
        <v>39</v>
      </c>
      <c r="B153" s="25" t="s">
        <v>380</v>
      </c>
      <c r="C153" s="10">
        <v>120</v>
      </c>
      <c r="D153" s="16">
        <v>2</v>
      </c>
      <c r="E153" s="16">
        <v>3</v>
      </c>
      <c r="F153" s="108">
        <f>'Приложение 3'!F64</f>
        <v>2.8</v>
      </c>
      <c r="G153" s="108">
        <f>'Приложение 3'!G64</f>
        <v>0</v>
      </c>
      <c r="H153" s="108">
        <f>'Приложение 3'!H64</f>
        <v>0</v>
      </c>
      <c r="I153" s="6"/>
    </row>
    <row r="154" spans="1:9" s="71" customFormat="1" ht="16" hidden="1" customHeight="1" x14ac:dyDescent="0.2">
      <c r="A154" s="73" t="str">
        <f>'Приложение 3'!A290</f>
        <v>Развитие физической культуры и спорта в поселении</v>
      </c>
      <c r="B154" s="72" t="s">
        <v>104</v>
      </c>
      <c r="C154" s="14"/>
      <c r="D154" s="12"/>
      <c r="E154" s="12"/>
      <c r="F154" s="117">
        <f>'Приложение 3'!F290</f>
        <v>0</v>
      </c>
      <c r="G154" s="117">
        <f>'Приложение 3'!G290</f>
        <v>0</v>
      </c>
      <c r="H154" s="117">
        <f>'Приложение 3'!H290</f>
        <v>0</v>
      </c>
      <c r="I154" s="70"/>
    </row>
    <row r="155" spans="1:9" ht="32.15" hidden="1" customHeight="1" x14ac:dyDescent="0.2">
      <c r="A155" s="109" t="s">
        <v>146</v>
      </c>
      <c r="B155" s="17" t="s">
        <v>104</v>
      </c>
      <c r="C155" s="33">
        <v>200</v>
      </c>
      <c r="D155" s="34"/>
      <c r="E155" s="34"/>
      <c r="F155" s="108">
        <f>'Приложение 3'!F291</f>
        <v>0</v>
      </c>
      <c r="G155" s="108">
        <f>'Приложение 3'!G291</f>
        <v>0</v>
      </c>
      <c r="H155" s="108">
        <f>'Приложение 3'!H291</f>
        <v>0</v>
      </c>
      <c r="I155" s="6"/>
    </row>
    <row r="156" spans="1:9" ht="32.15" hidden="1" customHeight="1" x14ac:dyDescent="0.2">
      <c r="A156" s="109" t="s">
        <v>17</v>
      </c>
      <c r="B156" s="25" t="s">
        <v>104</v>
      </c>
      <c r="C156" s="18">
        <v>240</v>
      </c>
      <c r="D156" s="34">
        <v>11</v>
      </c>
      <c r="E156" s="34">
        <v>5</v>
      </c>
      <c r="F156" s="108">
        <f>'Приложение 3'!F292</f>
        <v>0</v>
      </c>
      <c r="G156" s="108">
        <f>'Приложение 3'!G292</f>
        <v>0</v>
      </c>
      <c r="H156" s="108">
        <f>'Приложение 3'!H292</f>
        <v>0</v>
      </c>
      <c r="I156" s="6"/>
    </row>
    <row r="157" spans="1:9" s="71" customFormat="1" ht="47.95" hidden="1" customHeight="1" x14ac:dyDescent="0.2">
      <c r="A157" s="73" t="str">
        <f>'Приложение 3'!A77</f>
        <v>Мероприятия по предупреждению и ликвидации последствий чрезвычайных ситуаций и стихийных бедствий природного и техногенного характера</v>
      </c>
      <c r="B157" s="30" t="s">
        <v>45</v>
      </c>
      <c r="C157" s="14"/>
      <c r="D157" s="12"/>
      <c r="E157" s="12"/>
      <c r="F157" s="117">
        <f>'Приложение 3'!F77</f>
        <v>0</v>
      </c>
      <c r="G157" s="117">
        <f>'Приложение 3'!G77</f>
        <v>0</v>
      </c>
      <c r="H157" s="117">
        <f>'Приложение 3'!H77</f>
        <v>0</v>
      </c>
      <c r="I157" s="70"/>
    </row>
    <row r="158" spans="1:9" ht="32.15" hidden="1" customHeight="1" x14ac:dyDescent="0.2">
      <c r="A158" s="109" t="s">
        <v>146</v>
      </c>
      <c r="B158" s="25" t="s">
        <v>45</v>
      </c>
      <c r="C158" s="18">
        <v>200</v>
      </c>
      <c r="D158" s="16"/>
      <c r="E158" s="16"/>
      <c r="F158" s="108">
        <f>'Приложение 3'!F78</f>
        <v>0</v>
      </c>
      <c r="G158" s="108">
        <f>'Приложение 3'!G78</f>
        <v>0</v>
      </c>
      <c r="H158" s="108">
        <f>'Приложение 3'!H78</f>
        <v>0</v>
      </c>
      <c r="I158" s="6"/>
    </row>
    <row r="159" spans="1:9" ht="32.15" hidden="1" customHeight="1" x14ac:dyDescent="0.2">
      <c r="A159" s="109" t="s">
        <v>17</v>
      </c>
      <c r="B159" s="25" t="s">
        <v>45</v>
      </c>
      <c r="C159" s="18">
        <v>240</v>
      </c>
      <c r="D159" s="16">
        <v>3</v>
      </c>
      <c r="E159" s="16">
        <v>10</v>
      </c>
      <c r="F159" s="108">
        <f>'Приложение 3'!F79</f>
        <v>0</v>
      </c>
      <c r="G159" s="108">
        <f>'Приложение 3'!G79</f>
        <v>0</v>
      </c>
      <c r="H159" s="108">
        <f>'Приложение 3'!H79</f>
        <v>0</v>
      </c>
      <c r="I159" s="6"/>
    </row>
    <row r="160" spans="1:9" s="71" customFormat="1" ht="32.15" customHeight="1" x14ac:dyDescent="0.25">
      <c r="A160" s="73" t="str">
        <f>'Приложение 3'!A268</f>
        <v>Доплаты к пенсиям государственных служащих субъектов Российской Федерации и муниципальных служащих</v>
      </c>
      <c r="B160" s="30" t="s">
        <v>144</v>
      </c>
      <c r="C160" s="14" t="s">
        <v>7</v>
      </c>
      <c r="D160" s="12"/>
      <c r="E160" s="12"/>
      <c r="F160" s="117">
        <f>'Приложение 3'!F268</f>
        <v>402.7</v>
      </c>
      <c r="G160" s="117">
        <f>'Приложение 3'!G268</f>
        <v>402.7</v>
      </c>
      <c r="H160" s="117">
        <f>'Приложение 3'!H268</f>
        <v>402.7</v>
      </c>
      <c r="I160" s="70"/>
    </row>
    <row r="161" spans="1:9" s="138" customFormat="1" ht="16" customHeight="1" x14ac:dyDescent="0.25">
      <c r="A161" s="109" t="str">
        <f>'Приложение 3'!A269</f>
        <v>Социальное обеспечение и иные выплаты населению</v>
      </c>
      <c r="B161" s="25" t="s">
        <v>144</v>
      </c>
      <c r="C161" s="18">
        <v>300</v>
      </c>
      <c r="D161" s="16"/>
      <c r="E161" s="16"/>
      <c r="F161" s="108">
        <f>'Приложение 3'!F269</f>
        <v>402.7</v>
      </c>
      <c r="G161" s="108">
        <f>'Приложение 3'!G269</f>
        <v>402.7</v>
      </c>
      <c r="H161" s="108">
        <f>'Приложение 3'!H269</f>
        <v>402.7</v>
      </c>
      <c r="I161" s="6"/>
    </row>
    <row r="162" spans="1:9" s="138" customFormat="1" ht="23.2" customHeight="1" x14ac:dyDescent="0.25">
      <c r="A162" s="109" t="str">
        <f>'Приложение 3'!A270</f>
        <v xml:space="preserve">Публичные нормативные социальные выплаты гражданам </v>
      </c>
      <c r="B162" s="25" t="s">
        <v>144</v>
      </c>
      <c r="C162" s="18">
        <v>310</v>
      </c>
      <c r="D162" s="16">
        <v>10</v>
      </c>
      <c r="E162" s="16">
        <v>1</v>
      </c>
      <c r="F162" s="108">
        <f>'Приложение 3'!F270</f>
        <v>402.7</v>
      </c>
      <c r="G162" s="108">
        <f>'Приложение 3'!G270</f>
        <v>402.7</v>
      </c>
      <c r="H162" s="108">
        <f>'Приложение 3'!H270</f>
        <v>402.7</v>
      </c>
      <c r="I162" s="6"/>
    </row>
    <row r="163" spans="1:9" s="71" customFormat="1" ht="16" customHeight="1" x14ac:dyDescent="0.25">
      <c r="A163" s="73" t="str">
        <f>'Приложение 3'!A11</f>
        <v>Глава муниципального образования</v>
      </c>
      <c r="B163" s="4" t="s">
        <v>12</v>
      </c>
      <c r="C163" s="5" t="s">
        <v>7</v>
      </c>
      <c r="D163" s="2"/>
      <c r="E163" s="3"/>
      <c r="F163" s="118">
        <f>'Приложение 3'!F11</f>
        <v>1322.7</v>
      </c>
      <c r="G163" s="118">
        <f>'Приложение 3'!G11</f>
        <v>1322.7</v>
      </c>
      <c r="H163" s="118">
        <f>'Приложение 3'!H11</f>
        <v>1322.7</v>
      </c>
      <c r="I163" s="70"/>
    </row>
    <row r="164" spans="1:9" s="138" customFormat="1" ht="63.95" customHeight="1" x14ac:dyDescent="0.25">
      <c r="A164" s="109" t="str">
        <f>'Приложение 3'!A12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64" s="9" t="s">
        <v>12</v>
      </c>
      <c r="C164" s="10">
        <v>100</v>
      </c>
      <c r="D164" s="7"/>
      <c r="E164" s="8"/>
      <c r="F164" s="119">
        <f>'Приложение 3'!F12</f>
        <v>1322.7</v>
      </c>
      <c r="G164" s="119">
        <f>'Приложение 3'!G12</f>
        <v>1322.7</v>
      </c>
      <c r="H164" s="119">
        <f>'Приложение 3'!H12</f>
        <v>1322.7</v>
      </c>
      <c r="I164" s="6"/>
    </row>
    <row r="165" spans="1:9" s="138" customFormat="1" ht="32.15" customHeight="1" x14ac:dyDescent="0.25">
      <c r="A165" s="109" t="str">
        <f>'Приложение 3'!A13</f>
        <v>Расходы на выплаты персоналу государственных (муниципальных) органов</v>
      </c>
      <c r="B165" s="9" t="s">
        <v>12</v>
      </c>
      <c r="C165" s="10">
        <v>120</v>
      </c>
      <c r="D165" s="7">
        <v>1</v>
      </c>
      <c r="E165" s="8">
        <v>2</v>
      </c>
      <c r="F165" s="119">
        <f>'Приложение 3'!F13</f>
        <v>1322.7</v>
      </c>
      <c r="G165" s="119">
        <f>'Приложение 3'!G13</f>
        <v>1322.7</v>
      </c>
      <c r="H165" s="119">
        <f>'Приложение 3'!H13</f>
        <v>1322.7</v>
      </c>
      <c r="I165" s="6"/>
    </row>
    <row r="166" spans="1:9" s="71" customFormat="1" ht="16" hidden="1" customHeight="1" x14ac:dyDescent="0.2">
      <c r="A166" s="73" t="str">
        <f>'Приложение 3'!A189</f>
        <v>Организация и содержание мест захоронения</v>
      </c>
      <c r="B166" s="4" t="s">
        <v>78</v>
      </c>
      <c r="C166" s="5"/>
      <c r="D166" s="2"/>
      <c r="E166" s="3"/>
      <c r="F166" s="118">
        <f>'Приложение 3'!F189</f>
        <v>0</v>
      </c>
      <c r="G166" s="118">
        <f>'Приложение 3'!G189</f>
        <v>0</v>
      </c>
      <c r="H166" s="118">
        <f>'Приложение 3'!H189</f>
        <v>0</v>
      </c>
      <c r="I166" s="70"/>
    </row>
    <row r="167" spans="1:9" s="138" customFormat="1" ht="32.15" hidden="1" customHeight="1" x14ac:dyDescent="0.2">
      <c r="A167" s="109" t="s">
        <v>146</v>
      </c>
      <c r="B167" s="9" t="s">
        <v>78</v>
      </c>
      <c r="C167" s="10">
        <v>200</v>
      </c>
      <c r="D167" s="7"/>
      <c r="E167" s="8"/>
      <c r="F167" s="119">
        <f>'Приложение 3'!F190</f>
        <v>0</v>
      </c>
      <c r="G167" s="119">
        <f>'Приложение 3'!G190</f>
        <v>0</v>
      </c>
      <c r="H167" s="119">
        <f>'Приложение 3'!H190</f>
        <v>0</v>
      </c>
      <c r="I167" s="6"/>
    </row>
    <row r="168" spans="1:9" s="138" customFormat="1" ht="32.15" hidden="1" customHeight="1" x14ac:dyDescent="0.2">
      <c r="A168" s="109" t="s">
        <v>17</v>
      </c>
      <c r="B168" s="9" t="s">
        <v>78</v>
      </c>
      <c r="C168" s="10">
        <v>240</v>
      </c>
      <c r="D168" s="7">
        <v>5</v>
      </c>
      <c r="E168" s="8">
        <v>3</v>
      </c>
      <c r="F168" s="119">
        <f>'Приложение 3'!F191</f>
        <v>0</v>
      </c>
      <c r="G168" s="119">
        <f>'Приложение 3'!G191</f>
        <v>0</v>
      </c>
      <c r="H168" s="119">
        <f>'Приложение 3'!H191</f>
        <v>0</v>
      </c>
      <c r="I168" s="6"/>
    </row>
    <row r="169" spans="1:9" s="71" customFormat="1" ht="16" hidden="1" customHeight="1" x14ac:dyDescent="0.2">
      <c r="A169" s="73" t="str">
        <f>'Приложение 3'!A143</f>
        <v>Мероприятия по газификации поселения</v>
      </c>
      <c r="B169" s="4" t="str">
        <f>'Приложение 3'!D143</f>
        <v>99.0.00.04020</v>
      </c>
      <c r="C169" s="5"/>
      <c r="D169" s="2"/>
      <c r="E169" s="3"/>
      <c r="F169" s="118">
        <f>'Приложение 3'!F143</f>
        <v>0</v>
      </c>
      <c r="G169" s="118">
        <f>'Приложение 3'!G143</f>
        <v>0</v>
      </c>
      <c r="H169" s="118">
        <f>'Приложение 3'!H143</f>
        <v>0</v>
      </c>
      <c r="I169" s="70"/>
    </row>
    <row r="170" spans="1:9" s="138" customFormat="1" ht="32.15" hidden="1" customHeight="1" x14ac:dyDescent="0.2">
      <c r="A170" s="109" t="s">
        <v>146</v>
      </c>
      <c r="B170" s="9" t="s">
        <v>78</v>
      </c>
      <c r="C170" s="10">
        <v>200</v>
      </c>
      <c r="D170" s="7"/>
      <c r="E170" s="8"/>
      <c r="F170" s="119">
        <f>'Приложение 3'!F144</f>
        <v>0</v>
      </c>
      <c r="G170" s="119">
        <f>'Приложение 3'!G144</f>
        <v>0</v>
      </c>
      <c r="H170" s="119">
        <f>'Приложение 3'!H144</f>
        <v>0</v>
      </c>
      <c r="I170" s="6"/>
    </row>
    <row r="171" spans="1:9" s="138" customFormat="1" ht="32.15" hidden="1" customHeight="1" x14ac:dyDescent="0.2">
      <c r="A171" s="109" t="s">
        <v>17</v>
      </c>
      <c r="B171" s="9" t="s">
        <v>78</v>
      </c>
      <c r="C171" s="10">
        <v>240</v>
      </c>
      <c r="D171" s="7">
        <v>5</v>
      </c>
      <c r="E171" s="8">
        <v>2</v>
      </c>
      <c r="F171" s="119">
        <f>'Приложение 3'!F145</f>
        <v>0</v>
      </c>
      <c r="G171" s="119">
        <f>'Приложение 3'!G145</f>
        <v>0</v>
      </c>
      <c r="H171" s="119">
        <f>'Приложение 3'!H145</f>
        <v>0</v>
      </c>
      <c r="I171" s="6"/>
    </row>
    <row r="172" spans="1:9" s="71" customFormat="1" ht="32.15" customHeight="1" x14ac:dyDescent="0.25">
      <c r="A172" s="73" t="str">
        <f>'Приложение 3'!A192</f>
        <v>Прочие мероприятия по благоустройству территории поселения</v>
      </c>
      <c r="B172" s="4" t="s">
        <v>79</v>
      </c>
      <c r="C172" s="5"/>
      <c r="D172" s="2"/>
      <c r="E172" s="3"/>
      <c r="F172" s="118">
        <f>'Приложение 3'!F192</f>
        <v>450</v>
      </c>
      <c r="G172" s="118">
        <f>'Приложение 3'!G192</f>
        <v>700</v>
      </c>
      <c r="H172" s="118">
        <f>'Приложение 3'!H192</f>
        <v>700</v>
      </c>
      <c r="I172" s="70"/>
    </row>
    <row r="173" spans="1:9" s="138" customFormat="1" ht="32.15" customHeight="1" x14ac:dyDescent="0.25">
      <c r="A173" s="109" t="s">
        <v>146</v>
      </c>
      <c r="B173" s="9" t="s">
        <v>79</v>
      </c>
      <c r="C173" s="10">
        <v>200</v>
      </c>
      <c r="D173" s="7"/>
      <c r="E173" s="8"/>
      <c r="F173" s="119">
        <f>'Приложение 3'!F193</f>
        <v>450</v>
      </c>
      <c r="G173" s="119">
        <f>'Приложение 3'!G193</f>
        <v>700</v>
      </c>
      <c r="H173" s="119">
        <f>'Приложение 3'!H193</f>
        <v>700</v>
      </c>
      <c r="I173" s="6"/>
    </row>
    <row r="174" spans="1:9" s="138" customFormat="1" ht="32.15" customHeight="1" x14ac:dyDescent="0.25">
      <c r="A174" s="109" t="s">
        <v>17</v>
      </c>
      <c r="B174" s="25" t="s">
        <v>79</v>
      </c>
      <c r="C174" s="18">
        <v>240</v>
      </c>
      <c r="D174" s="16">
        <v>5</v>
      </c>
      <c r="E174" s="16">
        <v>3</v>
      </c>
      <c r="F174" s="119">
        <f>'Приложение 3'!F194</f>
        <v>450</v>
      </c>
      <c r="G174" s="119">
        <f>'Приложение 3'!G194</f>
        <v>700</v>
      </c>
      <c r="H174" s="119">
        <f>'Приложение 3'!H194</f>
        <v>700</v>
      </c>
      <c r="I174" s="6"/>
    </row>
    <row r="175" spans="1:9" ht="18.75" hidden="1" x14ac:dyDescent="0.2">
      <c r="A175" s="73" t="str">
        <f>'Приложение 3'!A38</f>
        <v>Обеспечение проведения выборов и референдумов</v>
      </c>
      <c r="B175" s="30" t="s">
        <v>28</v>
      </c>
      <c r="C175" s="14"/>
      <c r="D175" s="12"/>
      <c r="E175" s="12"/>
      <c r="F175" s="117">
        <f>'Приложение 3'!F40</f>
        <v>0</v>
      </c>
      <c r="G175" s="117">
        <f>'Приложение 3'!G40</f>
        <v>0</v>
      </c>
      <c r="H175" s="117">
        <f>'Приложение 3'!H40</f>
        <v>0</v>
      </c>
      <c r="I175" s="6"/>
    </row>
    <row r="176" spans="1:9" s="138" customFormat="1" ht="32.15" hidden="1" customHeight="1" x14ac:dyDescent="0.2">
      <c r="A176" s="109" t="s">
        <v>146</v>
      </c>
      <c r="B176" s="25" t="s">
        <v>28</v>
      </c>
      <c r="C176" s="18">
        <v>200</v>
      </c>
      <c r="D176" s="16"/>
      <c r="E176" s="16"/>
      <c r="F176" s="108">
        <f>'Приложение 3'!F41</f>
        <v>0</v>
      </c>
      <c r="G176" s="108">
        <f>'Приложение 3'!G41</f>
        <v>0</v>
      </c>
      <c r="H176" s="108">
        <f>'Приложение 3'!H41</f>
        <v>0</v>
      </c>
      <c r="I176" s="6"/>
    </row>
    <row r="177" spans="1:9" s="138" customFormat="1" ht="32.15" hidden="1" customHeight="1" x14ac:dyDescent="0.2">
      <c r="A177" s="109" t="s">
        <v>17</v>
      </c>
      <c r="B177" s="25" t="s">
        <v>28</v>
      </c>
      <c r="C177" s="18">
        <v>240</v>
      </c>
      <c r="D177" s="16">
        <v>1</v>
      </c>
      <c r="E177" s="16">
        <v>7</v>
      </c>
      <c r="F177" s="108">
        <f>'Приложение 3'!F42</f>
        <v>0</v>
      </c>
      <c r="G177" s="108">
        <f>'Приложение 3'!G42</f>
        <v>0</v>
      </c>
      <c r="H177" s="108">
        <f>'Приложение 3'!H42</f>
        <v>0</v>
      </c>
      <c r="I177" s="6"/>
    </row>
    <row r="178" spans="1:9" s="71" customFormat="1" ht="47.95" hidden="1" customHeight="1" x14ac:dyDescent="0.2">
      <c r="A178" s="73" t="str">
        <f>'Приложение 3'!A119</f>
        <v xml:space="preserve">Мероприятия по развитию автомобильных дорог местного значения и обеспечение безопасности дорожного движения на территории поселения </v>
      </c>
      <c r="B178" s="30" t="s">
        <v>52</v>
      </c>
      <c r="C178" s="14"/>
      <c r="D178" s="12"/>
      <c r="E178" s="12"/>
      <c r="F178" s="117">
        <f>'Приложение 3'!F119</f>
        <v>0</v>
      </c>
      <c r="G178" s="117">
        <f>'Приложение 3'!G119</f>
        <v>0</v>
      </c>
      <c r="H178" s="117">
        <f>'Приложение 3'!H119</f>
        <v>0</v>
      </c>
      <c r="I178" s="70"/>
    </row>
    <row r="179" spans="1:9" s="138" customFormat="1" ht="32.15" hidden="1" customHeight="1" x14ac:dyDescent="0.2">
      <c r="A179" s="109" t="s">
        <v>146</v>
      </c>
      <c r="B179" s="25" t="s">
        <v>52</v>
      </c>
      <c r="C179" s="18">
        <v>200</v>
      </c>
      <c r="D179" s="16"/>
      <c r="E179" s="16"/>
      <c r="F179" s="108">
        <f>'Приложение 3'!F120</f>
        <v>0</v>
      </c>
      <c r="G179" s="108">
        <f>'Приложение 3'!G120</f>
        <v>0</v>
      </c>
      <c r="H179" s="108">
        <f>'Приложение 3'!H120</f>
        <v>0</v>
      </c>
      <c r="I179" s="6"/>
    </row>
    <row r="180" spans="1:9" s="138" customFormat="1" ht="32.15" hidden="1" customHeight="1" x14ac:dyDescent="0.2">
      <c r="A180" s="109" t="s">
        <v>17</v>
      </c>
      <c r="B180" s="9" t="s">
        <v>52</v>
      </c>
      <c r="C180" s="10">
        <v>240</v>
      </c>
      <c r="D180" s="7">
        <v>4</v>
      </c>
      <c r="E180" s="8">
        <v>9</v>
      </c>
      <c r="F180" s="108">
        <f>'Приложение 3'!F121</f>
        <v>0</v>
      </c>
      <c r="G180" s="108">
        <f>'Приложение 3'!G121</f>
        <v>0</v>
      </c>
      <c r="H180" s="108">
        <f>'Приложение 3'!H121</f>
        <v>0</v>
      </c>
      <c r="I180" s="6"/>
    </row>
    <row r="181" spans="1:9" s="71" customFormat="1" ht="16" hidden="1" customHeight="1" x14ac:dyDescent="0.2">
      <c r="A181" s="73" t="str">
        <f>'Приложение 3'!A131</f>
        <v xml:space="preserve">Мероприятия в области жилищно-коммунального хозяйства </v>
      </c>
      <c r="B181" s="4" t="s">
        <v>57</v>
      </c>
      <c r="C181" s="14"/>
      <c r="D181" s="11"/>
      <c r="E181" s="12"/>
      <c r="F181" s="117">
        <f>'Приложение 3'!F131</f>
        <v>0</v>
      </c>
      <c r="G181" s="117">
        <f>'Приложение 3'!G131</f>
        <v>0</v>
      </c>
      <c r="H181" s="117">
        <f>'Приложение 3'!H131</f>
        <v>0</v>
      </c>
      <c r="I181" s="70"/>
    </row>
    <row r="182" spans="1:9" s="138" customFormat="1" ht="32.15" hidden="1" customHeight="1" x14ac:dyDescent="0.2">
      <c r="A182" s="109" t="s">
        <v>146</v>
      </c>
      <c r="B182" s="9" t="s">
        <v>57</v>
      </c>
      <c r="C182" s="22">
        <v>200</v>
      </c>
      <c r="D182" s="19"/>
      <c r="E182" s="20"/>
      <c r="F182" s="108">
        <f>'Приложение 3'!F132</f>
        <v>0</v>
      </c>
      <c r="G182" s="108">
        <f>'Приложение 3'!G132</f>
        <v>0</v>
      </c>
      <c r="H182" s="108">
        <f>'Приложение 3'!H132</f>
        <v>0</v>
      </c>
      <c r="I182" s="6"/>
    </row>
    <row r="183" spans="1:9" s="138" customFormat="1" ht="32.15" hidden="1" customHeight="1" x14ac:dyDescent="0.2">
      <c r="A183" s="109" t="s">
        <v>17</v>
      </c>
      <c r="B183" s="9" t="s">
        <v>57</v>
      </c>
      <c r="C183" s="10">
        <v>240</v>
      </c>
      <c r="D183" s="7">
        <v>5</v>
      </c>
      <c r="E183" s="8">
        <v>1</v>
      </c>
      <c r="F183" s="108">
        <f>'Приложение 3'!F133</f>
        <v>0</v>
      </c>
      <c r="G183" s="108">
        <f>'Приложение 3'!G133</f>
        <v>0</v>
      </c>
      <c r="H183" s="108">
        <f>'Приложение 3'!H133</f>
        <v>0</v>
      </c>
      <c r="I183" s="6"/>
    </row>
    <row r="184" spans="1:9" s="71" customFormat="1" ht="16" hidden="1" customHeight="1" x14ac:dyDescent="0.2">
      <c r="A184" s="73" t="str">
        <f>'Приложение 3'!A134</f>
        <v>Иные мероприятия  в области жилищного хозяйства</v>
      </c>
      <c r="B184" s="4" t="s">
        <v>59</v>
      </c>
      <c r="C184" s="14"/>
      <c r="D184" s="11"/>
      <c r="E184" s="12"/>
      <c r="F184" s="117">
        <f>'Приложение 3'!F134</f>
        <v>0</v>
      </c>
      <c r="G184" s="117">
        <f>'Приложение 3'!G134</f>
        <v>0</v>
      </c>
      <c r="H184" s="117">
        <f>'Приложение 3'!H134</f>
        <v>0</v>
      </c>
      <c r="I184" s="70"/>
    </row>
    <row r="185" spans="1:9" ht="32.15" hidden="1" customHeight="1" x14ac:dyDescent="0.2">
      <c r="A185" s="109" t="s">
        <v>146</v>
      </c>
      <c r="B185" s="9" t="s">
        <v>59</v>
      </c>
      <c r="C185" s="22">
        <v>200</v>
      </c>
      <c r="D185" s="19"/>
      <c r="E185" s="20"/>
      <c r="F185" s="108">
        <f>'Приложение 3'!F135</f>
        <v>0</v>
      </c>
      <c r="G185" s="108">
        <f>'Приложение 3'!G135</f>
        <v>0</v>
      </c>
      <c r="H185" s="108">
        <f>'Приложение 3'!H135</f>
        <v>0</v>
      </c>
      <c r="I185" s="6"/>
    </row>
    <row r="186" spans="1:9" ht="32.15" hidden="1" customHeight="1" x14ac:dyDescent="0.2">
      <c r="A186" s="109" t="s">
        <v>17</v>
      </c>
      <c r="B186" s="9" t="s">
        <v>59</v>
      </c>
      <c r="C186" s="10">
        <v>240</v>
      </c>
      <c r="D186" s="7">
        <v>5</v>
      </c>
      <c r="E186" s="8">
        <v>1</v>
      </c>
      <c r="F186" s="108">
        <f>'Приложение 3'!F136</f>
        <v>0</v>
      </c>
      <c r="G186" s="108">
        <f>'Приложение 3'!G136</f>
        <v>0</v>
      </c>
      <c r="H186" s="108">
        <f>'Приложение 3'!H136</f>
        <v>0</v>
      </c>
      <c r="I186" s="6"/>
    </row>
    <row r="187" spans="1:9" s="71" customFormat="1" ht="32.15" hidden="1" customHeight="1" x14ac:dyDescent="0.2">
      <c r="A187" s="73" t="str">
        <f>'Приложение 3'!A205</f>
        <v>Мероприятия по развитию молодежной политики и оздоровление детей</v>
      </c>
      <c r="B187" s="4" t="s">
        <v>84</v>
      </c>
      <c r="C187" s="5"/>
      <c r="D187" s="2"/>
      <c r="E187" s="3"/>
      <c r="F187" s="118">
        <f>'Приложение 3'!F205</f>
        <v>0</v>
      </c>
      <c r="G187" s="118">
        <f>'Приложение 3'!G205</f>
        <v>0</v>
      </c>
      <c r="H187" s="118">
        <f>'Приложение 3'!H205</f>
        <v>0</v>
      </c>
      <c r="I187" s="70"/>
    </row>
    <row r="188" spans="1:9" s="138" customFormat="1" ht="32.15" hidden="1" customHeight="1" x14ac:dyDescent="0.2">
      <c r="A188" s="109" t="s">
        <v>146</v>
      </c>
      <c r="B188" s="9" t="s">
        <v>84</v>
      </c>
      <c r="C188" s="10">
        <v>200</v>
      </c>
      <c r="D188" s="7"/>
      <c r="E188" s="8"/>
      <c r="F188" s="119">
        <f>'Приложение 3'!F206</f>
        <v>0</v>
      </c>
      <c r="G188" s="119">
        <f>'Приложение 3'!G206</f>
        <v>0</v>
      </c>
      <c r="H188" s="119">
        <f>'Приложение 3'!H206</f>
        <v>0</v>
      </c>
      <c r="I188" s="6"/>
    </row>
    <row r="189" spans="1:9" s="138" customFormat="1" ht="32.15" hidden="1" customHeight="1" x14ac:dyDescent="0.2">
      <c r="A189" s="109" t="s">
        <v>17</v>
      </c>
      <c r="B189" s="9" t="s">
        <v>84</v>
      </c>
      <c r="C189" s="10">
        <v>240</v>
      </c>
      <c r="D189" s="7">
        <v>7</v>
      </c>
      <c r="E189" s="8">
        <v>7</v>
      </c>
      <c r="F189" s="119">
        <f>'Приложение 3'!F207</f>
        <v>0</v>
      </c>
      <c r="G189" s="119">
        <f>'Приложение 3'!G207</f>
        <v>0</v>
      </c>
      <c r="H189" s="119">
        <f>'Приложение 3'!H207</f>
        <v>0</v>
      </c>
      <c r="I189" s="6"/>
    </row>
    <row r="190" spans="1:9" s="71" customFormat="1" ht="16" hidden="1" customHeight="1" x14ac:dyDescent="0.2">
      <c r="A190" s="73" t="str">
        <f>'Приложение 3'!A45</f>
        <v>Резервные фонды местных администраций</v>
      </c>
      <c r="B190" s="4" t="s">
        <v>30</v>
      </c>
      <c r="C190" s="5" t="s">
        <v>7</v>
      </c>
      <c r="D190" s="2"/>
      <c r="E190" s="3"/>
      <c r="F190" s="118">
        <f>'Приложение 3'!F45</f>
        <v>20</v>
      </c>
      <c r="G190" s="118">
        <f>'Приложение 3'!G45</f>
        <v>20</v>
      </c>
      <c r="H190" s="118">
        <f>'Приложение 3'!H45</f>
        <v>20</v>
      </c>
      <c r="I190" s="70"/>
    </row>
    <row r="191" spans="1:9" s="138" customFormat="1" ht="16" hidden="1" customHeight="1" x14ac:dyDescent="0.2">
      <c r="A191" s="109" t="str">
        <f>'Приложение 3'!A46</f>
        <v>Иные бюджетные ассигнования</v>
      </c>
      <c r="B191" s="9" t="s">
        <v>30</v>
      </c>
      <c r="C191" s="10">
        <v>800</v>
      </c>
      <c r="D191" s="7"/>
      <c r="E191" s="8"/>
      <c r="F191" s="119">
        <f>'Приложение 3'!F46</f>
        <v>20</v>
      </c>
      <c r="G191" s="119">
        <f>'Приложение 3'!G46</f>
        <v>20</v>
      </c>
      <c r="H191" s="119">
        <f>'Приложение 3'!H46</f>
        <v>20</v>
      </c>
      <c r="I191" s="6"/>
    </row>
    <row r="192" spans="1:9" s="138" customFormat="1" ht="16" hidden="1" customHeight="1" x14ac:dyDescent="0.2">
      <c r="A192" s="109" t="str">
        <f>'Приложение 3'!A47</f>
        <v>Резервные средства</v>
      </c>
      <c r="B192" s="9" t="s">
        <v>30</v>
      </c>
      <c r="C192" s="10">
        <v>870</v>
      </c>
      <c r="D192" s="7">
        <v>1</v>
      </c>
      <c r="E192" s="8">
        <v>11</v>
      </c>
      <c r="F192" s="119">
        <f>'Приложение 3'!F47</f>
        <v>20</v>
      </c>
      <c r="G192" s="119">
        <f>'Приложение 3'!G47</f>
        <v>20</v>
      </c>
      <c r="H192" s="119">
        <f>'Приложение 3'!H47</f>
        <v>20</v>
      </c>
      <c r="I192" s="6"/>
    </row>
    <row r="193" spans="1:9" s="71" customFormat="1" ht="47.25" hidden="1" x14ac:dyDescent="0.2">
      <c r="A193" s="73" t="str">
        <f>'Приложение 3'!A240</f>
        <v xml:space="preserve">Мероприятия по сохранению памятников и других мемориальных объектов, увековечивающих память о защитниках Отечества </v>
      </c>
      <c r="B193" s="4" t="s">
        <v>92</v>
      </c>
      <c r="C193" s="5"/>
      <c r="D193" s="2"/>
      <c r="E193" s="3"/>
      <c r="F193" s="118">
        <f>'Приложение 3'!F240</f>
        <v>0</v>
      </c>
      <c r="G193" s="118">
        <f>'Приложение 3'!G240</f>
        <v>0</v>
      </c>
      <c r="H193" s="118">
        <f>'Приложение 3'!H240</f>
        <v>0</v>
      </c>
      <c r="I193" s="70"/>
    </row>
    <row r="194" spans="1:9" s="138" customFormat="1" ht="32.15" hidden="1" customHeight="1" x14ac:dyDescent="0.2">
      <c r="A194" s="109" t="s">
        <v>146</v>
      </c>
      <c r="B194" s="9" t="s">
        <v>92</v>
      </c>
      <c r="C194" s="18">
        <v>200</v>
      </c>
      <c r="D194" s="15"/>
      <c r="E194" s="16"/>
      <c r="F194" s="119">
        <f>'Приложение 3'!F241</f>
        <v>0</v>
      </c>
      <c r="G194" s="119">
        <f>'Приложение 3'!G241</f>
        <v>0</v>
      </c>
      <c r="H194" s="119">
        <f>'Приложение 3'!H241</f>
        <v>0</v>
      </c>
      <c r="I194" s="6"/>
    </row>
    <row r="195" spans="1:9" s="138" customFormat="1" ht="32.15" hidden="1" customHeight="1" x14ac:dyDescent="0.2">
      <c r="A195" s="109" t="s">
        <v>17</v>
      </c>
      <c r="B195" s="25" t="s">
        <v>92</v>
      </c>
      <c r="C195" s="18">
        <v>240</v>
      </c>
      <c r="D195" s="16">
        <v>8</v>
      </c>
      <c r="E195" s="16">
        <v>1</v>
      </c>
      <c r="F195" s="108">
        <f>'Приложение 3'!F242</f>
        <v>0</v>
      </c>
      <c r="G195" s="108">
        <f>'Приложение 3'!G242</f>
        <v>0</v>
      </c>
      <c r="H195" s="108">
        <f>'Приложение 3'!H242</f>
        <v>0</v>
      </c>
      <c r="I195" s="6"/>
    </row>
    <row r="196" spans="1:9" s="71" customFormat="1" ht="32.15" customHeight="1" x14ac:dyDescent="0.25">
      <c r="A196" s="73" t="str">
        <f>'Приложение 3'!A243</f>
        <v>Мероприятия по сохранению и развитию культуры на территории поселения</v>
      </c>
      <c r="B196" s="30" t="s">
        <v>93</v>
      </c>
      <c r="C196" s="14"/>
      <c r="D196" s="12"/>
      <c r="E196" s="12"/>
      <c r="F196" s="117">
        <f>'Приложение 3'!F243</f>
        <v>6800</v>
      </c>
      <c r="G196" s="117">
        <f>'Приложение 3'!G243</f>
        <v>6000</v>
      </c>
      <c r="H196" s="117">
        <f>'Приложение 3'!H243</f>
        <v>6000</v>
      </c>
      <c r="I196" s="70"/>
    </row>
    <row r="197" spans="1:9" s="138" customFormat="1" ht="63.1" hidden="1" x14ac:dyDescent="0.2">
      <c r="A197" s="109" t="str">
        <f>'Приложение 3'!A244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7" s="25" t="s">
        <v>93</v>
      </c>
      <c r="C197" s="18">
        <v>100</v>
      </c>
      <c r="D197" s="16"/>
      <c r="E197" s="16"/>
      <c r="F197" s="108">
        <f>'Приложение 3'!F244</f>
        <v>0</v>
      </c>
      <c r="G197" s="108">
        <f>'Приложение 3'!G244</f>
        <v>0</v>
      </c>
      <c r="H197" s="108">
        <f>'Приложение 3'!H244</f>
        <v>0</v>
      </c>
      <c r="I197" s="6"/>
    </row>
    <row r="198" spans="1:9" s="138" customFormat="1" ht="18.75" hidden="1" x14ac:dyDescent="0.2">
      <c r="A198" s="109" t="str">
        <f>'Приложение 3'!A245</f>
        <v>Расходы на выплаты персоналу казенных учреждений</v>
      </c>
      <c r="B198" s="25" t="s">
        <v>93</v>
      </c>
      <c r="C198" s="18">
        <v>110</v>
      </c>
      <c r="D198" s="16">
        <v>8</v>
      </c>
      <c r="E198" s="16">
        <v>1</v>
      </c>
      <c r="F198" s="108">
        <f>'Приложение 3'!F245</f>
        <v>0</v>
      </c>
      <c r="G198" s="108">
        <f>'Приложение 3'!G245</f>
        <v>0</v>
      </c>
      <c r="H198" s="108">
        <f>'Приложение 3'!H245</f>
        <v>0</v>
      </c>
      <c r="I198" s="6"/>
    </row>
    <row r="199" spans="1:9" s="138" customFormat="1" ht="31.55" hidden="1" x14ac:dyDescent="0.2">
      <c r="A199" s="109" t="str">
        <f>'Приложение 3'!A246</f>
        <v>Закупка товаров, работ и услуг для  государственных (муниципальных) нужд</v>
      </c>
      <c r="B199" s="25" t="s">
        <v>93</v>
      </c>
      <c r="C199" s="18">
        <v>200</v>
      </c>
      <c r="D199" s="16"/>
      <c r="E199" s="16"/>
      <c r="F199" s="108">
        <f>'Приложение 3'!F246</f>
        <v>0</v>
      </c>
      <c r="G199" s="108">
        <f>'Приложение 3'!G246</f>
        <v>0</v>
      </c>
      <c r="H199" s="108">
        <f>'Приложение 3'!H246</f>
        <v>0</v>
      </c>
      <c r="I199" s="6"/>
    </row>
    <row r="200" spans="1:9" s="138" customFormat="1" ht="31.55" hidden="1" x14ac:dyDescent="0.2">
      <c r="A200" s="109" t="str">
        <f>'Приложение 3'!A247</f>
        <v>Иные закупки товаров, работ и услуг для обеспечения государственных (муниципальных) нужд</v>
      </c>
      <c r="B200" s="25" t="s">
        <v>93</v>
      </c>
      <c r="C200" s="18">
        <v>240</v>
      </c>
      <c r="D200" s="16">
        <v>8</v>
      </c>
      <c r="E200" s="16">
        <v>1</v>
      </c>
      <c r="F200" s="108">
        <f>'Приложение 3'!F247</f>
        <v>0</v>
      </c>
      <c r="G200" s="108">
        <f>'Приложение 3'!G247</f>
        <v>0</v>
      </c>
      <c r="H200" s="108">
        <f>'Приложение 3'!H247</f>
        <v>0</v>
      </c>
      <c r="I200" s="6"/>
    </row>
    <row r="201" spans="1:9" s="138" customFormat="1" ht="31.1" x14ac:dyDescent="0.25">
      <c r="A201" s="109" t="str">
        <f>'Приложение 3'!A248</f>
        <v>Предоставление субсидий бюджетным, автономным учреждениям и иным некоммерческим организациям</v>
      </c>
      <c r="B201" s="25" t="s">
        <v>93</v>
      </c>
      <c r="C201" s="18">
        <v>600</v>
      </c>
      <c r="D201" s="16"/>
      <c r="E201" s="16"/>
      <c r="F201" s="108">
        <f>'Приложение 3'!F248</f>
        <v>6800</v>
      </c>
      <c r="G201" s="108">
        <f>'Приложение 3'!G248</f>
        <v>6000</v>
      </c>
      <c r="H201" s="108">
        <f>'Приложение 3'!H248</f>
        <v>6000</v>
      </c>
      <c r="I201" s="6"/>
    </row>
    <row r="202" spans="1:9" s="138" customFormat="1" ht="17.850000000000001" x14ac:dyDescent="0.25">
      <c r="A202" s="109" t="str">
        <f>'Приложение 3'!A249</f>
        <v>Субсидии бюджетным учреждениям</v>
      </c>
      <c r="B202" s="25" t="s">
        <v>93</v>
      </c>
      <c r="C202" s="18">
        <v>610</v>
      </c>
      <c r="D202" s="16">
        <v>8</v>
      </c>
      <c r="E202" s="16">
        <v>1</v>
      </c>
      <c r="F202" s="108">
        <f>'Приложение 3'!F249</f>
        <v>6800</v>
      </c>
      <c r="G202" s="108">
        <f>'Приложение 3'!G249</f>
        <v>6000</v>
      </c>
      <c r="H202" s="108">
        <f>'Приложение 3'!H249</f>
        <v>6000</v>
      </c>
      <c r="I202" s="6"/>
    </row>
    <row r="203" spans="1:9" s="138" customFormat="1" ht="18.75" hidden="1" x14ac:dyDescent="0.2">
      <c r="A203" s="109" t="str">
        <f>'Приложение 3'!A250</f>
        <v>Иные бюджетные ассигнования</v>
      </c>
      <c r="B203" s="25" t="s">
        <v>93</v>
      </c>
      <c r="C203" s="18">
        <v>800</v>
      </c>
      <c r="D203" s="16">
        <v>8</v>
      </c>
      <c r="E203" s="16">
        <v>1</v>
      </c>
      <c r="F203" s="108">
        <f>'Приложение 3'!F250</f>
        <v>0</v>
      </c>
      <c r="G203" s="108">
        <f>'Приложение 3'!G250</f>
        <v>0</v>
      </c>
      <c r="H203" s="108">
        <f>'Приложение 3'!H250</f>
        <v>0</v>
      </c>
      <c r="I203" s="6"/>
    </row>
    <row r="204" spans="1:9" s="138" customFormat="1" ht="18.75" hidden="1" x14ac:dyDescent="0.2">
      <c r="A204" s="109" t="str">
        <f>'Приложение 3'!A251</f>
        <v xml:space="preserve">Уплата налогов, сборов и иных платежей </v>
      </c>
      <c r="B204" s="25" t="s">
        <v>93</v>
      </c>
      <c r="C204" s="18">
        <v>850</v>
      </c>
      <c r="D204" s="16">
        <v>8</v>
      </c>
      <c r="E204" s="16">
        <v>1</v>
      </c>
      <c r="F204" s="108">
        <f>'Приложение 3'!F251</f>
        <v>0</v>
      </c>
      <c r="G204" s="108">
        <f>'Приложение 3'!G251</f>
        <v>0</v>
      </c>
      <c r="H204" s="108">
        <f>'Приложение 3'!H251</f>
        <v>0</v>
      </c>
      <c r="I204" s="6"/>
    </row>
    <row r="205" spans="1:9" s="71" customFormat="1" ht="32.15" customHeight="1" x14ac:dyDescent="0.25">
      <c r="A205" s="73" t="str">
        <f>'Приложение 3'!A65</f>
        <v>Осуществление первичного воинского учета на территориях, где отсутствуют военные комиссариаты</v>
      </c>
      <c r="B205" s="30" t="s">
        <v>38</v>
      </c>
      <c r="C205" s="74" t="s">
        <v>7</v>
      </c>
      <c r="D205" s="12"/>
      <c r="E205" s="12"/>
      <c r="F205" s="117">
        <f>'Приложение 3'!F65</f>
        <v>187.12</v>
      </c>
      <c r="G205" s="117">
        <f>'Приложение 3'!G65</f>
        <v>208.93</v>
      </c>
      <c r="H205" s="117">
        <f>'Приложение 3'!H65</f>
        <v>216.76000000000002</v>
      </c>
      <c r="I205" s="70"/>
    </row>
    <row r="206" spans="1:9" s="138" customFormat="1" ht="63.95" customHeight="1" x14ac:dyDescent="0.25">
      <c r="A206" s="109" t="str">
        <f>'Приложение 3'!A66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06" s="25" t="s">
        <v>38</v>
      </c>
      <c r="C206" s="18">
        <v>100</v>
      </c>
      <c r="D206" s="16"/>
      <c r="E206" s="16"/>
      <c r="F206" s="108">
        <f>'Приложение 3'!F66</f>
        <v>177.12</v>
      </c>
      <c r="G206" s="108">
        <f>'Приложение 3'!G66</f>
        <v>189.12</v>
      </c>
      <c r="H206" s="108">
        <f>'Приложение 3'!H66</f>
        <v>196.8</v>
      </c>
      <c r="I206" s="6"/>
    </row>
    <row r="207" spans="1:9" s="138" customFormat="1" ht="32.15" customHeight="1" x14ac:dyDescent="0.25">
      <c r="A207" s="109" t="str">
        <f>'Приложение 3'!A67</f>
        <v>Расходы на выплаты по оплате труда работников государственных (муниципальных органов) органов</v>
      </c>
      <c r="B207" s="25" t="s">
        <v>38</v>
      </c>
      <c r="C207" s="18">
        <v>120</v>
      </c>
      <c r="D207" s="16">
        <v>2</v>
      </c>
      <c r="E207" s="16">
        <v>3</v>
      </c>
      <c r="F207" s="108">
        <f>'Приложение 3'!F67</f>
        <v>177.12</v>
      </c>
      <c r="G207" s="108">
        <f>'Приложение 3'!G67</f>
        <v>189.12</v>
      </c>
      <c r="H207" s="108">
        <f>'Приложение 3'!H67</f>
        <v>196.8</v>
      </c>
      <c r="I207" s="6"/>
    </row>
    <row r="208" spans="1:9" s="138" customFormat="1" ht="32.15" customHeight="1" x14ac:dyDescent="0.25">
      <c r="A208" s="109" t="str">
        <f>'Приложение 3'!A68</f>
        <v>Закупка товаров, работ и услуг для  государственных (муниципальных) нужд</v>
      </c>
      <c r="B208" s="57" t="s">
        <v>40</v>
      </c>
      <c r="C208" s="18">
        <v>200</v>
      </c>
      <c r="D208" s="16"/>
      <c r="E208" s="16"/>
      <c r="F208" s="108">
        <f>'Приложение 3'!F68</f>
        <v>10</v>
      </c>
      <c r="G208" s="108">
        <f>'Приложение 3'!G68</f>
        <v>19.809999999999999</v>
      </c>
      <c r="H208" s="108">
        <f>'Приложение 3'!H68</f>
        <v>19.96</v>
      </c>
      <c r="I208" s="6"/>
    </row>
    <row r="209" spans="1:9" s="138" customFormat="1" ht="32.15" customHeight="1" x14ac:dyDescent="0.25">
      <c r="A209" s="109" t="str">
        <f>'Приложение 3'!A69</f>
        <v>Иные закупки товаров, работ и услуг для обеспечения государственных (муниципальных) нужд</v>
      </c>
      <c r="B209" s="57" t="s">
        <v>40</v>
      </c>
      <c r="C209" s="18">
        <v>240</v>
      </c>
      <c r="D209" s="16">
        <v>2</v>
      </c>
      <c r="E209" s="16">
        <v>3</v>
      </c>
      <c r="F209" s="108">
        <f>'Приложение 3'!F69</f>
        <v>10</v>
      </c>
      <c r="G209" s="108">
        <f>'Приложение 3'!G69</f>
        <v>19.809999999999999</v>
      </c>
      <c r="H209" s="108">
        <f>'Приложение 3'!H69</f>
        <v>19.96</v>
      </c>
      <c r="I209" s="6"/>
    </row>
    <row r="210" spans="1:9" s="71" customFormat="1" ht="32.15" customHeight="1" x14ac:dyDescent="0.25">
      <c r="A210" s="73" t="str">
        <f>'Приложение 3'!A27</f>
        <v>Решение вопросов в сфере административных правонарушений</v>
      </c>
      <c r="B210" s="72" t="s">
        <v>109</v>
      </c>
      <c r="C210" s="14"/>
      <c r="D210" s="12"/>
      <c r="E210" s="12"/>
      <c r="F210" s="117">
        <f>'Приложение 3'!F27</f>
        <v>0.1</v>
      </c>
      <c r="G210" s="117">
        <f>'Приложение 3'!G27</f>
        <v>0.1</v>
      </c>
      <c r="H210" s="117">
        <f>'Приложение 3'!H27</f>
        <v>0.1</v>
      </c>
      <c r="I210" s="70"/>
    </row>
    <row r="211" spans="1:9" s="138" customFormat="1" ht="32.15" customHeight="1" x14ac:dyDescent="0.25">
      <c r="A211" s="109" t="s">
        <v>146</v>
      </c>
      <c r="B211" s="57" t="s">
        <v>109</v>
      </c>
      <c r="C211" s="18">
        <v>200</v>
      </c>
      <c r="D211" s="16"/>
      <c r="E211" s="16"/>
      <c r="F211" s="108">
        <f>'Приложение 3'!F28</f>
        <v>0.1</v>
      </c>
      <c r="G211" s="108">
        <f>'Приложение 3'!G28</f>
        <v>0.1</v>
      </c>
      <c r="H211" s="108">
        <f>'Приложение 3'!H28</f>
        <v>0.1</v>
      </c>
      <c r="I211" s="38"/>
    </row>
    <row r="212" spans="1:9" s="138" customFormat="1" ht="32.15" customHeight="1" x14ac:dyDescent="0.25">
      <c r="A212" s="109" t="s">
        <v>17</v>
      </c>
      <c r="B212" s="25" t="s">
        <v>109</v>
      </c>
      <c r="C212" s="18">
        <v>240</v>
      </c>
      <c r="D212" s="16">
        <v>1</v>
      </c>
      <c r="E212" s="16">
        <v>4</v>
      </c>
      <c r="F212" s="108">
        <f>'Приложение 3'!F29</f>
        <v>0.1</v>
      </c>
      <c r="G212" s="108">
        <f>'Приложение 3'!G29</f>
        <v>0.1</v>
      </c>
      <c r="H212" s="108">
        <f>'Приложение 3'!H29</f>
        <v>0.1</v>
      </c>
      <c r="I212" s="6"/>
    </row>
    <row r="213" spans="1:9" s="71" customFormat="1" ht="32.15" hidden="1" customHeight="1" x14ac:dyDescent="0.2">
      <c r="A213" s="73" t="str">
        <f>'Приложение 3'!A122</f>
        <v>Реализация социально значимых проектов в сфере развития общественной инфраструктуры</v>
      </c>
      <c r="B213" s="30" t="str">
        <f>'Приложение 3'!D122</f>
        <v>99.0.00.70370</v>
      </c>
      <c r="C213" s="14"/>
      <c r="D213" s="12"/>
      <c r="E213" s="12"/>
      <c r="F213" s="117">
        <f>F214</f>
        <v>0</v>
      </c>
      <c r="G213" s="117">
        <f t="shared" ref="G213:H213" si="4">G214</f>
        <v>0</v>
      </c>
      <c r="H213" s="117">
        <f t="shared" si="4"/>
        <v>0</v>
      </c>
      <c r="I213" s="70"/>
    </row>
    <row r="214" spans="1:9" s="138" customFormat="1" ht="32.15" hidden="1" customHeight="1" x14ac:dyDescent="0.2">
      <c r="A214" s="109" t="str">
        <f>'Приложение 3'!A123</f>
        <v>Закупка товаров, работ и услуг для  государственных (муниципальных) нужд</v>
      </c>
      <c r="B214" s="25" t="str">
        <f>'Приложение 3'!D123</f>
        <v>99.0.00.70370</v>
      </c>
      <c r="C214" s="18">
        <v>200</v>
      </c>
      <c r="D214" s="16"/>
      <c r="E214" s="16"/>
      <c r="F214" s="108">
        <f>F215+F216</f>
        <v>0</v>
      </c>
      <c r="G214" s="108">
        <f t="shared" ref="G214:H214" si="5">G215+G216</f>
        <v>0</v>
      </c>
      <c r="H214" s="108">
        <f t="shared" si="5"/>
        <v>0</v>
      </c>
      <c r="I214" s="6"/>
    </row>
    <row r="215" spans="1:9" s="138" customFormat="1" ht="32.15" hidden="1" customHeight="1" x14ac:dyDescent="0.2">
      <c r="A215" s="109" t="str">
        <f>'Приложение 3'!A124</f>
        <v>Иные закупки товаров, работ и услуг для обеспечения государственных (муниципальных) нужд</v>
      </c>
      <c r="B215" s="25" t="str">
        <f>'Приложение 3'!D124</f>
        <v>99.0.00.70370</v>
      </c>
      <c r="C215" s="18">
        <v>240</v>
      </c>
      <c r="D215" s="16">
        <v>4</v>
      </c>
      <c r="E215" s="16">
        <v>9</v>
      </c>
      <c r="F215" s="108">
        <f>'Приложение 3'!F124</f>
        <v>0</v>
      </c>
      <c r="G215" s="108">
        <f>'Приложение 3'!G124</f>
        <v>0</v>
      </c>
      <c r="H215" s="108">
        <f>'Приложение 3'!H124</f>
        <v>0</v>
      </c>
      <c r="I215" s="6"/>
    </row>
    <row r="216" spans="1:9" s="138" customFormat="1" ht="32.15" hidden="1" customHeight="1" x14ac:dyDescent="0.2">
      <c r="A216" s="109" t="str">
        <f>'Приложение 3'!A125</f>
        <v>Софинансирование социально значимых проектов в сфере развития общественной инфраструктуры</v>
      </c>
      <c r="B216" s="25" t="str">
        <f>'Приложение 3'!D254</f>
        <v>99.0.00.70370</v>
      </c>
      <c r="C216" s="18">
        <v>240</v>
      </c>
      <c r="D216" s="16">
        <v>8</v>
      </c>
      <c r="E216" s="16">
        <v>1</v>
      </c>
      <c r="F216" s="108">
        <f>'Приложение 3'!F254</f>
        <v>0</v>
      </c>
      <c r="G216" s="108">
        <f>'Приложение 3'!G254</f>
        <v>0</v>
      </c>
      <c r="H216" s="108">
        <f>'Приложение 3'!H254</f>
        <v>0</v>
      </c>
      <c r="I216" s="6"/>
    </row>
    <row r="217" spans="1:9" s="71" customFormat="1" ht="18.75" hidden="1" x14ac:dyDescent="0.2">
      <c r="A217" s="73" t="str">
        <f>'Приложение 3'!A14</f>
        <v>Обеспечение сбалансированности местных бюджетов</v>
      </c>
      <c r="B217" s="30" t="s">
        <v>94</v>
      </c>
      <c r="C217" s="14"/>
      <c r="D217" s="12"/>
      <c r="E217" s="12"/>
      <c r="F217" s="117">
        <f>F218+F222+F224</f>
        <v>0</v>
      </c>
      <c r="G217" s="117">
        <f t="shared" ref="G217:H217" si="6">G218+G222+G224</f>
        <v>0</v>
      </c>
      <c r="H217" s="117">
        <f t="shared" si="6"/>
        <v>0</v>
      </c>
      <c r="I217" s="70"/>
    </row>
    <row r="218" spans="1:9" ht="63.95" hidden="1" customHeight="1" x14ac:dyDescent="0.2">
      <c r="A218" s="109" t="s">
        <v>13</v>
      </c>
      <c r="B218" s="25" t="s">
        <v>94</v>
      </c>
      <c r="C218" s="35">
        <v>100</v>
      </c>
      <c r="D218" s="34"/>
      <c r="E218" s="34"/>
      <c r="F218" s="120">
        <f>F219+F220+F221</f>
        <v>0</v>
      </c>
      <c r="G218" s="120">
        <f t="shared" ref="G218:H218" si="7">G219+G220+G221</f>
        <v>0</v>
      </c>
      <c r="H218" s="120">
        <f t="shared" si="7"/>
        <v>0</v>
      </c>
      <c r="I218" s="6"/>
    </row>
    <row r="219" spans="1:9" ht="16" hidden="1" customHeight="1" x14ac:dyDescent="0.2">
      <c r="A219" s="114" t="s">
        <v>90</v>
      </c>
      <c r="B219" s="25" t="s">
        <v>94</v>
      </c>
      <c r="C219" s="35">
        <v>110</v>
      </c>
      <c r="D219" s="34">
        <v>8</v>
      </c>
      <c r="E219" s="34">
        <v>1</v>
      </c>
      <c r="F219" s="120">
        <f>'Приложение 3'!F257</f>
        <v>0</v>
      </c>
      <c r="G219" s="120">
        <f>'Приложение 3'!G257</f>
        <v>0</v>
      </c>
      <c r="H219" s="120">
        <f>'Приложение 3'!H257</f>
        <v>0</v>
      </c>
      <c r="I219" s="6"/>
    </row>
    <row r="220" spans="1:9" ht="31.55" hidden="1" customHeight="1" x14ac:dyDescent="0.2">
      <c r="A220" s="109" t="s">
        <v>39</v>
      </c>
      <c r="B220" s="25" t="s">
        <v>94</v>
      </c>
      <c r="C220" s="35">
        <v>120</v>
      </c>
      <c r="D220" s="34">
        <v>1</v>
      </c>
      <c r="E220" s="34">
        <v>2</v>
      </c>
      <c r="F220" s="120">
        <f>'Приложение 3'!F16</f>
        <v>0</v>
      </c>
      <c r="G220" s="120">
        <f>'Приложение 3'!G16</f>
        <v>0</v>
      </c>
      <c r="H220" s="120">
        <f>'Приложение 3'!H16</f>
        <v>0</v>
      </c>
      <c r="I220" s="6"/>
    </row>
    <row r="221" spans="1:9" ht="31.55" hidden="1" customHeight="1" x14ac:dyDescent="0.2">
      <c r="A221" s="109" t="s">
        <v>39</v>
      </c>
      <c r="B221" s="25" t="s">
        <v>94</v>
      </c>
      <c r="C221" s="35">
        <v>120</v>
      </c>
      <c r="D221" s="34">
        <v>1</v>
      </c>
      <c r="E221" s="34">
        <v>4</v>
      </c>
      <c r="F221" s="120">
        <f>'Приложение 3'!F32</f>
        <v>0</v>
      </c>
      <c r="G221" s="120">
        <f>'Приложение 3'!G32</f>
        <v>0</v>
      </c>
      <c r="H221" s="120">
        <f>'Приложение 3'!H32</f>
        <v>0</v>
      </c>
      <c r="I221" s="6"/>
    </row>
    <row r="222" spans="1:9" ht="32.15" hidden="1" customHeight="1" x14ac:dyDescent="0.2">
      <c r="A222" s="109" t="s">
        <v>146</v>
      </c>
      <c r="B222" s="25" t="s">
        <v>94</v>
      </c>
      <c r="C222" s="35">
        <v>200</v>
      </c>
      <c r="D222" s="34"/>
      <c r="E222" s="34"/>
      <c r="F222" s="120">
        <f>F223</f>
        <v>0</v>
      </c>
      <c r="G222" s="120">
        <f>G223</f>
        <v>0</v>
      </c>
      <c r="H222" s="36">
        <f>H223</f>
        <v>0</v>
      </c>
      <c r="I222" s="6"/>
    </row>
    <row r="223" spans="1:9" ht="32.15" hidden="1" customHeight="1" x14ac:dyDescent="0.2">
      <c r="A223" s="110" t="s">
        <v>17</v>
      </c>
      <c r="B223" s="25" t="s">
        <v>94</v>
      </c>
      <c r="C223" s="35">
        <v>240</v>
      </c>
      <c r="D223" s="34">
        <v>8</v>
      </c>
      <c r="E223" s="34">
        <v>1</v>
      </c>
      <c r="F223" s="120">
        <f>'Приложение 3'!F259</f>
        <v>0</v>
      </c>
      <c r="G223" s="120">
        <f>'Приложение 3'!G259</f>
        <v>0</v>
      </c>
      <c r="H223" s="120">
        <f>'Приложение 3'!H259</f>
        <v>0</v>
      </c>
      <c r="I223" s="6"/>
    </row>
    <row r="224" spans="1:9" ht="31.55" hidden="1" x14ac:dyDescent="0.2">
      <c r="A224" s="109" t="str">
        <f>'Приложение 3'!A260</f>
        <v>Предоставление субсидий бюджетным, автономным учреждениям и иным некоммерческим организациям</v>
      </c>
      <c r="B224" s="25" t="s">
        <v>94</v>
      </c>
      <c r="C224" s="35">
        <v>600</v>
      </c>
      <c r="D224" s="34"/>
      <c r="E224" s="34"/>
      <c r="F224" s="120">
        <f>F225</f>
        <v>0</v>
      </c>
      <c r="G224" s="120">
        <f>G225</f>
        <v>0</v>
      </c>
      <c r="H224" s="36">
        <f>H225</f>
        <v>0</v>
      </c>
      <c r="I224" s="6"/>
    </row>
    <row r="225" spans="1:9" ht="18.75" hidden="1" x14ac:dyDescent="0.2">
      <c r="A225" s="109" t="str">
        <f>'Приложение 3'!A261</f>
        <v>Субсидии бюджетным учреждениям</v>
      </c>
      <c r="B225" s="25" t="s">
        <v>94</v>
      </c>
      <c r="C225" s="35">
        <v>610</v>
      </c>
      <c r="D225" s="34">
        <v>8</v>
      </c>
      <c r="E225" s="34">
        <v>1</v>
      </c>
      <c r="F225" s="120">
        <f>'Приложение 3'!F261</f>
        <v>0</v>
      </c>
      <c r="G225" s="120">
        <f>'Приложение 3'!G261</f>
        <v>0</v>
      </c>
      <c r="H225" s="120">
        <f>'Приложение 3'!H261</f>
        <v>0</v>
      </c>
      <c r="I225" s="6"/>
    </row>
    <row r="226" spans="1:9" s="71" customFormat="1" ht="16" hidden="1" customHeight="1" x14ac:dyDescent="0.2">
      <c r="A226" s="112" t="str">
        <f>'Приложение 3'!A83</f>
        <v>Иные мероприятия  в области водных ресурсов</v>
      </c>
      <c r="B226" s="85" t="s">
        <v>49</v>
      </c>
      <c r="C226" s="27"/>
      <c r="D226" s="26"/>
      <c r="E226" s="26"/>
      <c r="F226" s="121">
        <f>'Приложение 3'!F82</f>
        <v>0</v>
      </c>
      <c r="G226" s="121">
        <f>'Приложение 3'!G82</f>
        <v>0</v>
      </c>
      <c r="H226" s="121">
        <f>'Приложение 3'!H82</f>
        <v>0</v>
      </c>
      <c r="I226" s="70"/>
    </row>
    <row r="227" spans="1:9" s="138" customFormat="1" ht="32.15" hidden="1" customHeight="1" x14ac:dyDescent="0.2">
      <c r="A227" s="109" t="s">
        <v>146</v>
      </c>
      <c r="B227" s="86" t="s">
        <v>49</v>
      </c>
      <c r="C227" s="29">
        <v>200</v>
      </c>
      <c r="D227" s="28"/>
      <c r="E227" s="28"/>
      <c r="F227" s="122">
        <f>'Приложение 3'!F83</f>
        <v>0</v>
      </c>
      <c r="G227" s="122">
        <f>'Приложение 3'!G83</f>
        <v>0</v>
      </c>
      <c r="H227" s="122">
        <f>'Приложение 3'!H83</f>
        <v>0</v>
      </c>
      <c r="I227" s="6"/>
    </row>
    <row r="228" spans="1:9" s="138" customFormat="1" ht="32.15" hidden="1" customHeight="1" x14ac:dyDescent="0.2">
      <c r="A228" s="113" t="s">
        <v>17</v>
      </c>
      <c r="B228" s="86" t="s">
        <v>49</v>
      </c>
      <c r="C228" s="29">
        <v>240</v>
      </c>
      <c r="D228" s="28">
        <v>4</v>
      </c>
      <c r="E228" s="28">
        <v>6</v>
      </c>
      <c r="F228" s="122">
        <f>'Приложение 3'!F84</f>
        <v>0</v>
      </c>
      <c r="G228" s="122">
        <f>'Приложение 3'!G84</f>
        <v>0</v>
      </c>
      <c r="H228" s="122">
        <f>'Приложение 3'!H84</f>
        <v>0</v>
      </c>
      <c r="I228" s="6"/>
    </row>
    <row r="229" spans="1:9" s="71" customFormat="1" ht="32.15" hidden="1" customHeight="1" x14ac:dyDescent="0.2">
      <c r="A229" s="73" t="str">
        <f>'Приложение 3'!A125</f>
        <v>Софинансирование социально значимых проектов в сфере развития общественной инфраструктуры</v>
      </c>
      <c r="B229" s="30" t="str">
        <f>'Приложение 3'!D125</f>
        <v>99.0.00.S0370</v>
      </c>
      <c r="C229" s="14"/>
      <c r="D229" s="12"/>
      <c r="E229" s="12"/>
      <c r="F229" s="117">
        <f>F230</f>
        <v>0</v>
      </c>
      <c r="G229" s="117">
        <f t="shared" ref="G229" si="8">G230</f>
        <v>0</v>
      </c>
      <c r="H229" s="117">
        <f t="shared" ref="H229" si="9">H230</f>
        <v>0</v>
      </c>
      <c r="I229" s="70"/>
    </row>
    <row r="230" spans="1:9" s="138" customFormat="1" ht="32.15" hidden="1" customHeight="1" x14ac:dyDescent="0.2">
      <c r="A230" s="109" t="str">
        <f>'Приложение 3'!A126</f>
        <v>Закупка товаров, работ и услуг для  государственных (муниципальных) нужд</v>
      </c>
      <c r="B230" s="25" t="str">
        <f>'Приложение 3'!D126</f>
        <v>99.0.00.S0370</v>
      </c>
      <c r="C230" s="18">
        <v>200</v>
      </c>
      <c r="D230" s="16"/>
      <c r="E230" s="16"/>
      <c r="F230" s="108">
        <f>F231+F232</f>
        <v>0</v>
      </c>
      <c r="G230" s="108">
        <f t="shared" ref="G230" si="10">G231+G232</f>
        <v>0</v>
      </c>
      <c r="H230" s="108">
        <f t="shared" ref="H230" si="11">H231+H232</f>
        <v>0</v>
      </c>
      <c r="I230" s="6"/>
    </row>
    <row r="231" spans="1:9" s="138" customFormat="1" ht="32.15" hidden="1" customHeight="1" x14ac:dyDescent="0.2">
      <c r="A231" s="109" t="str">
        <f>'Приложение 3'!A127</f>
        <v>Иные закупки товаров, работ и услуг для обеспечения государственных (муниципальных) нужд</v>
      </c>
      <c r="B231" s="25" t="str">
        <f>'Приложение 3'!D127</f>
        <v>99.0.00.S0370</v>
      </c>
      <c r="C231" s="18">
        <v>240</v>
      </c>
      <c r="D231" s="16">
        <v>4</v>
      </c>
      <c r="E231" s="16">
        <v>9</v>
      </c>
      <c r="F231" s="108">
        <f>'Приложение 3'!F127</f>
        <v>0</v>
      </c>
      <c r="G231" s="108">
        <f>'Приложение 3'!G127</f>
        <v>0</v>
      </c>
      <c r="H231" s="108">
        <f>'Приложение 3'!H127</f>
        <v>0</v>
      </c>
      <c r="I231" s="6"/>
    </row>
    <row r="232" spans="1:9" s="138" customFormat="1" ht="32.15" hidden="1" customHeight="1" x14ac:dyDescent="0.2">
      <c r="A232" s="109" t="str">
        <f>'Приложение 3'!A264</f>
        <v>Иные закупки товаров, работ и услуг для обеспечения государственных (муниципальных) нужд</v>
      </c>
      <c r="B232" s="25" t="str">
        <f>'Приложение 3'!D264</f>
        <v>99.0.00.S0370</v>
      </c>
      <c r="C232" s="18">
        <v>240</v>
      </c>
      <c r="D232" s="16">
        <v>8</v>
      </c>
      <c r="E232" s="16">
        <v>1</v>
      </c>
      <c r="F232" s="108">
        <f>'Приложение 3'!F264</f>
        <v>0</v>
      </c>
      <c r="G232" s="108">
        <f>'Приложение 3'!G264</f>
        <v>0</v>
      </c>
      <c r="H232" s="108">
        <f>'Приложение 3'!H264</f>
        <v>0</v>
      </c>
      <c r="I232" s="6"/>
    </row>
    <row r="233" spans="1:9" s="71" customFormat="1" ht="32.15" hidden="1" customHeight="1" x14ac:dyDescent="0.2">
      <c r="A233" s="73" t="str">
        <f>'Приложение 3'!A195</f>
        <v>Реализация мероприятий в рамках регионального проекта "Формирование комфортной городской среды"</v>
      </c>
      <c r="B233" s="30" t="str">
        <f>'Приложение 3'!D195</f>
        <v>99.0.F2.00000</v>
      </c>
      <c r="C233" s="14"/>
      <c r="D233" s="12"/>
      <c r="E233" s="12"/>
      <c r="F233" s="117">
        <f>'Приложение 3'!F195</f>
        <v>0</v>
      </c>
      <c r="G233" s="117">
        <f>'Приложение 3'!G195</f>
        <v>0</v>
      </c>
      <c r="H233" s="117">
        <f>'Приложение 3'!H195</f>
        <v>0</v>
      </c>
      <c r="I233" s="70"/>
    </row>
    <row r="234" spans="1:9" s="138" customFormat="1" ht="18.75" hidden="1" x14ac:dyDescent="0.2">
      <c r="A234" s="109" t="str">
        <f>'Приложение 3'!A196</f>
        <v>Благоустройство общественных пространств</v>
      </c>
      <c r="B234" s="25" t="str">
        <f>'Приложение 3'!D196</f>
        <v>99.0.F2.55552</v>
      </c>
      <c r="C234" s="18"/>
      <c r="D234" s="16"/>
      <c r="E234" s="16"/>
      <c r="F234" s="108">
        <f>'Приложение 3'!F196</f>
        <v>0</v>
      </c>
      <c r="G234" s="108">
        <f>'Приложение 3'!G196</f>
        <v>0</v>
      </c>
      <c r="H234" s="108">
        <f>'Приложение 3'!H196</f>
        <v>0</v>
      </c>
      <c r="I234" s="6"/>
    </row>
    <row r="235" spans="1:9" s="138" customFormat="1" ht="32.15" hidden="1" customHeight="1" x14ac:dyDescent="0.2">
      <c r="A235" s="109" t="str">
        <f>'Приложение 3'!A197</f>
        <v>Закупка товаров, работ и услуг для  государственных (муниципальных) нужд</v>
      </c>
      <c r="B235" s="25" t="str">
        <f>'Приложение 3'!D197</f>
        <v>99.0.F2.55552</v>
      </c>
      <c r="C235" s="18">
        <v>200</v>
      </c>
      <c r="D235" s="16"/>
      <c r="E235" s="16"/>
      <c r="F235" s="108">
        <f>'Приложение 3'!F197</f>
        <v>0</v>
      </c>
      <c r="G235" s="108">
        <f>'Приложение 3'!G197</f>
        <v>0</v>
      </c>
      <c r="H235" s="108">
        <f>'Приложение 3'!H197</f>
        <v>0</v>
      </c>
      <c r="I235" s="6"/>
    </row>
    <row r="236" spans="1:9" s="138" customFormat="1" ht="32.15" hidden="1" customHeight="1" x14ac:dyDescent="0.2">
      <c r="A236" s="109" t="str">
        <f>'Приложение 3'!A198</f>
        <v>Иные закупки товаров, работ и услуг для обеспечения государственных (муниципальных) нужд</v>
      </c>
      <c r="B236" s="25" t="str">
        <f>'Приложение 3'!D198</f>
        <v>99.0.F2.55552</v>
      </c>
      <c r="C236" s="18">
        <v>240</v>
      </c>
      <c r="D236" s="16">
        <v>5</v>
      </c>
      <c r="E236" s="16">
        <v>3</v>
      </c>
      <c r="F236" s="108">
        <f>'Приложение 3'!F198</f>
        <v>0</v>
      </c>
      <c r="G236" s="108">
        <f>'Приложение 3'!G198</f>
        <v>0</v>
      </c>
      <c r="H236" s="108">
        <f>'Приложение 3'!H198</f>
        <v>0</v>
      </c>
      <c r="I236" s="6"/>
    </row>
    <row r="237" spans="1:9" s="71" customFormat="1" ht="20.2" customHeight="1" x14ac:dyDescent="0.25">
      <c r="A237" s="73" t="s">
        <v>106</v>
      </c>
      <c r="B237" s="30" t="s">
        <v>107</v>
      </c>
      <c r="C237" s="27"/>
      <c r="D237" s="26"/>
      <c r="E237" s="26"/>
      <c r="F237" s="121">
        <f>'Приложение 3'!F296</f>
        <v>0</v>
      </c>
      <c r="G237" s="121">
        <f>'Приложение 3'!G296</f>
        <v>402.1</v>
      </c>
      <c r="H237" s="121">
        <f>'Приложение 3'!H296</f>
        <v>869.5</v>
      </c>
      <c r="I237" s="70"/>
    </row>
    <row r="238" spans="1:9" ht="20.2" customHeight="1" x14ac:dyDescent="0.25">
      <c r="A238" s="109" t="s">
        <v>106</v>
      </c>
      <c r="B238" s="25" t="s">
        <v>107</v>
      </c>
      <c r="C238" s="18">
        <v>900</v>
      </c>
      <c r="D238" s="28"/>
      <c r="E238" s="28"/>
      <c r="F238" s="122">
        <f>'Приложение 3'!F297</f>
        <v>0</v>
      </c>
      <c r="G238" s="122">
        <f>'Приложение 3'!G297</f>
        <v>402.1</v>
      </c>
      <c r="H238" s="122">
        <f>'Приложение 3'!H297</f>
        <v>869.5</v>
      </c>
      <c r="I238" s="6"/>
    </row>
    <row r="239" spans="1:9" ht="20.2" customHeight="1" x14ac:dyDescent="0.25">
      <c r="A239" s="109" t="s">
        <v>106</v>
      </c>
      <c r="B239" s="25" t="s">
        <v>107</v>
      </c>
      <c r="C239" s="18">
        <v>990</v>
      </c>
      <c r="D239" s="28">
        <v>99</v>
      </c>
      <c r="E239" s="28">
        <v>99</v>
      </c>
      <c r="F239" s="122">
        <f>'Приложение 3'!F298</f>
        <v>0</v>
      </c>
      <c r="G239" s="122">
        <f>'Приложение 3'!G298</f>
        <v>402.1</v>
      </c>
      <c r="H239" s="122">
        <f>'Приложение 3'!H298</f>
        <v>869.5</v>
      </c>
      <c r="I239" s="6"/>
    </row>
    <row r="240" spans="1:9" ht="25.5" customHeight="1" x14ac:dyDescent="0.3">
      <c r="A240" s="317" t="s">
        <v>108</v>
      </c>
      <c r="B240" s="318"/>
      <c r="C240" s="318"/>
      <c r="D240" s="318"/>
      <c r="E240" s="319"/>
      <c r="F240" s="134">
        <f>F8+F12+F16+F47+F82+F111+F123+F127</f>
        <v>16927.32</v>
      </c>
      <c r="G240" s="134">
        <f>G8+G12+G16+G47+G82+G111+G123+G127</f>
        <v>16293.830000000002</v>
      </c>
      <c r="H240" s="134">
        <f>H8+H12+H16+H47+H82+H111+H123+H127</f>
        <v>17607.760000000002</v>
      </c>
      <c r="I240" s="6"/>
    </row>
    <row r="241" spans="1:9" ht="15.55" x14ac:dyDescent="0.3">
      <c r="A241" s="39"/>
      <c r="B241" s="21"/>
      <c r="C241" s="41"/>
      <c r="D241" s="40"/>
      <c r="E241" s="40"/>
      <c r="F241" s="40"/>
      <c r="G241" s="40"/>
      <c r="H241" s="42"/>
      <c r="I241" s="43"/>
    </row>
    <row r="242" spans="1:9" ht="11.95" customHeight="1" x14ac:dyDescent="0.3">
      <c r="A242" s="44"/>
      <c r="B242" s="46"/>
      <c r="C242" s="47"/>
      <c r="D242" s="45"/>
      <c r="E242" s="45"/>
      <c r="F242" s="45"/>
      <c r="G242" s="45"/>
      <c r="H242" s="48"/>
      <c r="I242" s="43"/>
    </row>
    <row r="243" spans="1:9" ht="12.85" customHeight="1" x14ac:dyDescent="0.3">
      <c r="A243" s="39"/>
      <c r="B243" s="77"/>
      <c r="C243" s="47"/>
      <c r="D243" s="45"/>
      <c r="E243" s="45"/>
      <c r="F243" s="45"/>
      <c r="G243" s="45"/>
      <c r="H243" s="48"/>
      <c r="I243" s="43"/>
    </row>
    <row r="244" spans="1:9" ht="12.85" customHeight="1" x14ac:dyDescent="0.3">
      <c r="A244" s="39"/>
      <c r="B244" s="77"/>
      <c r="C244" s="47"/>
      <c r="D244" s="49"/>
      <c r="E244" s="49"/>
      <c r="F244" s="49"/>
      <c r="G244" s="49"/>
      <c r="H244" s="48"/>
      <c r="I244" s="43"/>
    </row>
    <row r="245" spans="1:9" ht="12.85" customHeight="1" x14ac:dyDescent="0.3">
      <c r="A245" s="39"/>
      <c r="B245" s="78"/>
      <c r="C245" s="50"/>
      <c r="D245" s="50"/>
      <c r="E245" s="50"/>
      <c r="F245" s="50"/>
      <c r="G245" s="50"/>
      <c r="H245" s="50"/>
      <c r="I245" s="43"/>
    </row>
    <row r="246" spans="1:9" ht="14.25" customHeight="1" x14ac:dyDescent="0.3">
      <c r="A246" s="39"/>
      <c r="B246" s="50"/>
      <c r="C246" s="47"/>
      <c r="D246" s="49"/>
      <c r="E246" s="49"/>
      <c r="F246" s="49"/>
      <c r="G246" s="49"/>
      <c r="H246" s="48"/>
      <c r="I246" s="43"/>
    </row>
    <row r="247" spans="1:9" ht="15.55" x14ac:dyDescent="0.3">
      <c r="A247" s="40"/>
      <c r="B247" s="78"/>
      <c r="C247" s="51"/>
      <c r="D247" s="51"/>
      <c r="E247" s="51"/>
      <c r="F247" s="51"/>
      <c r="G247" s="51"/>
      <c r="H247" s="51"/>
    </row>
    <row r="248" spans="1:9" ht="15.55" x14ac:dyDescent="0.3">
      <c r="A248" s="52"/>
    </row>
    <row r="249" spans="1:9" ht="15.55" x14ac:dyDescent="0.3">
      <c r="A249" s="52"/>
    </row>
    <row r="250" spans="1:9" ht="15.55" x14ac:dyDescent="0.3">
      <c r="A250" s="53"/>
    </row>
    <row r="251" spans="1:9" ht="15.55" x14ac:dyDescent="0.3">
      <c r="A251" s="54"/>
    </row>
    <row r="252" spans="1:9" ht="15.55" x14ac:dyDescent="0.3">
      <c r="A252" s="53"/>
    </row>
  </sheetData>
  <sortState ref="A1:F459">
    <sortCondition ref="B1:B459"/>
  </sortState>
  <customSheetViews>
    <customSheetView guid="{8892A839-CCFA-4457-8583-018401DCCD66}" scale="90" showPageBreaks="1" showGridLines="0" fitToPage="1" view="pageBreakPreview" topLeftCell="A222">
      <selection activeCell="F243" sqref="F243:H243"/>
      <pageMargins left="0.78740157480314965" right="0.39370078740157483" top="0.39370078740157483" bottom="0.39370078740157483" header="0.51181102362204722" footer="0.51181102362204722"/>
      <printOptions horizontalCentered="1"/>
      <pageSetup paperSize="9" scale="68" fitToHeight="12" orientation="portrait" r:id="rId1"/>
      <headerFooter alignWithMargins="0"/>
    </customSheetView>
  </customSheetViews>
  <mergeCells count="10">
    <mergeCell ref="A240:E240"/>
    <mergeCell ref="E1:H1"/>
    <mergeCell ref="A4:H4"/>
    <mergeCell ref="F6:H6"/>
    <mergeCell ref="F2:H2"/>
    <mergeCell ref="A6:A7"/>
    <mergeCell ref="B6:B7"/>
    <mergeCell ref="C6:C7"/>
    <mergeCell ref="D6:D7"/>
    <mergeCell ref="E6:E7"/>
  </mergeCells>
  <printOptions horizontalCentered="1"/>
  <pageMargins left="0.78740157480314965" right="0.39370078740157483" top="0.39370078740157483" bottom="0.39370078740157483" header="0.51181102362204722" footer="0.51181102362204722"/>
  <pageSetup paperSize="9" scale="66" fitToHeight="12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0"/>
  <sheetViews>
    <sheetView showGridLines="0" view="pageBreakPreview" zoomScaleNormal="100" zoomScaleSheetLayoutView="100" workbookViewId="0">
      <pane ySplit="7" topLeftCell="A8" activePane="bottomLeft" state="frozen"/>
      <selection pane="bottomLeft" sqref="A1:XFD1048576"/>
    </sheetView>
  </sheetViews>
  <sheetFormatPr defaultColWidth="9.09765625" defaultRowHeight="12.7" x14ac:dyDescent="0.25"/>
  <cols>
    <col min="1" max="1" width="66.3984375" style="232" customWidth="1"/>
    <col min="2" max="2" width="6.69921875" style="234" customWidth="1"/>
    <col min="3" max="4" width="5" style="232" customWidth="1"/>
    <col min="5" max="5" width="15.69921875" style="232" customWidth="1"/>
    <col min="6" max="6" width="6.3984375" style="232" customWidth="1"/>
    <col min="7" max="9" width="12.296875" style="232" customWidth="1"/>
    <col min="10" max="246" width="9.09765625" style="232" customWidth="1"/>
    <col min="247" max="16384" width="9.09765625" style="232"/>
  </cols>
  <sheetData>
    <row r="1" spans="1:10" ht="15.7" customHeight="1" x14ac:dyDescent="0.25">
      <c r="A1" s="168"/>
      <c r="B1" s="231"/>
      <c r="C1" s="168"/>
      <c r="D1" s="168"/>
      <c r="E1" s="168"/>
      <c r="F1" s="331" t="s">
        <v>110</v>
      </c>
      <c r="G1" s="331"/>
      <c r="H1" s="331"/>
      <c r="I1" s="331"/>
    </row>
    <row r="2" spans="1:10" ht="56.45" customHeight="1" x14ac:dyDescent="0.25">
      <c r="A2" s="168"/>
      <c r="B2" s="231"/>
      <c r="C2" s="168"/>
      <c r="D2" s="168"/>
      <c r="E2" s="170"/>
      <c r="F2" s="233"/>
      <c r="G2" s="311" t="s">
        <v>387</v>
      </c>
      <c r="H2" s="336"/>
      <c r="I2" s="336"/>
    </row>
    <row r="3" spans="1:10" ht="12.85" x14ac:dyDescent="0.2">
      <c r="A3" s="168"/>
      <c r="B3" s="231"/>
      <c r="C3" s="168"/>
      <c r="D3" s="168"/>
      <c r="E3" s="168"/>
      <c r="F3" s="168"/>
      <c r="G3" s="168"/>
      <c r="H3" s="168"/>
      <c r="I3" s="168"/>
    </row>
    <row r="4" spans="1:10" s="172" customFormat="1" ht="25.5" customHeight="1" x14ac:dyDescent="0.3">
      <c r="A4" s="310" t="s">
        <v>391</v>
      </c>
      <c r="B4" s="332"/>
      <c r="C4" s="332"/>
      <c r="D4" s="332"/>
      <c r="E4" s="332"/>
      <c r="F4" s="332"/>
      <c r="G4" s="332"/>
      <c r="H4" s="332"/>
      <c r="I4" s="332"/>
    </row>
    <row r="5" spans="1:10" ht="17.3" customHeight="1" x14ac:dyDescent="0.25">
      <c r="I5" s="173" t="s">
        <v>111</v>
      </c>
    </row>
    <row r="6" spans="1:10" ht="22.5" customHeight="1" x14ac:dyDescent="0.25">
      <c r="A6" s="315" t="s">
        <v>0</v>
      </c>
      <c r="B6" s="315" t="s">
        <v>112</v>
      </c>
      <c r="C6" s="315" t="s">
        <v>1</v>
      </c>
      <c r="D6" s="315" t="s">
        <v>2</v>
      </c>
      <c r="E6" s="315" t="s">
        <v>3</v>
      </c>
      <c r="F6" s="315" t="s">
        <v>4</v>
      </c>
      <c r="G6" s="313" t="s">
        <v>5</v>
      </c>
      <c r="H6" s="334"/>
      <c r="I6" s="335"/>
      <c r="J6" s="235"/>
    </row>
    <row r="7" spans="1:10" ht="27.8" customHeight="1" x14ac:dyDescent="0.25">
      <c r="A7" s="333"/>
      <c r="B7" s="333"/>
      <c r="C7" s="333"/>
      <c r="D7" s="333"/>
      <c r="E7" s="333"/>
      <c r="F7" s="333"/>
      <c r="G7" s="174" t="s">
        <v>184</v>
      </c>
      <c r="H7" s="174" t="s">
        <v>377</v>
      </c>
      <c r="I7" s="174" t="s">
        <v>384</v>
      </c>
      <c r="J7" s="235"/>
    </row>
    <row r="8" spans="1:10" ht="31.1" x14ac:dyDescent="0.25">
      <c r="A8" s="175" t="s">
        <v>373</v>
      </c>
      <c r="B8" s="236" t="s">
        <v>372</v>
      </c>
      <c r="C8" s="237"/>
      <c r="D8" s="237"/>
      <c r="E8" s="237"/>
      <c r="F8" s="237"/>
      <c r="G8" s="238">
        <f>G300</f>
        <v>16927.320000000003</v>
      </c>
      <c r="H8" s="238">
        <f t="shared" ref="H8:I8" si="0">H300</f>
        <v>16293.830000000002</v>
      </c>
      <c r="I8" s="238">
        <f t="shared" si="0"/>
        <v>17607.760000000002</v>
      </c>
      <c r="J8" s="235"/>
    </row>
    <row r="9" spans="1:10" ht="17.850000000000001" x14ac:dyDescent="0.25">
      <c r="A9" s="175" t="str">
        <f>'Приложение 3'!A8</f>
        <v>Общегосударственные вопросы</v>
      </c>
      <c r="B9" s="236" t="str">
        <f>B8</f>
        <v>293</v>
      </c>
      <c r="C9" s="176">
        <v>1</v>
      </c>
      <c r="D9" s="176" t="s">
        <v>7</v>
      </c>
      <c r="E9" s="177" t="s">
        <v>7</v>
      </c>
      <c r="F9" s="178" t="s">
        <v>7</v>
      </c>
      <c r="G9" s="179">
        <f>'Приложение 3'!F8</f>
        <v>5946.8</v>
      </c>
      <c r="H9" s="179">
        <f>'Приложение 3'!G8</f>
        <v>6081.1</v>
      </c>
      <c r="I9" s="179">
        <f>'Приложение 3'!H8</f>
        <v>6056.8</v>
      </c>
      <c r="J9" s="239"/>
    </row>
    <row r="10" spans="1:10" ht="31.1" x14ac:dyDescent="0.25">
      <c r="A10" s="175" t="str">
        <f>'Приложение 3'!A9</f>
        <v>Функционирование высшего должностного лица субъекта Российской Федерации и муниципального образования</v>
      </c>
      <c r="B10" s="236" t="str">
        <f t="shared" ref="B10:B76" si="1">B9</f>
        <v>293</v>
      </c>
      <c r="C10" s="176">
        <v>1</v>
      </c>
      <c r="D10" s="176">
        <v>2</v>
      </c>
      <c r="E10" s="177" t="s">
        <v>7</v>
      </c>
      <c r="F10" s="178" t="s">
        <v>7</v>
      </c>
      <c r="G10" s="179">
        <f>'Приложение 3'!F9</f>
        <v>1322.7</v>
      </c>
      <c r="H10" s="179">
        <f>'Приложение 3'!G9</f>
        <v>1322.7</v>
      </c>
      <c r="I10" s="179">
        <f>'Приложение 3'!H9</f>
        <v>1322.7</v>
      </c>
      <c r="J10" s="239"/>
    </row>
    <row r="11" spans="1:10" s="169" customFormat="1" ht="17.850000000000001" x14ac:dyDescent="0.25">
      <c r="A11" s="196" t="str">
        <f>'Приложение 3'!A10</f>
        <v>Непрограммные направления бюджета</v>
      </c>
      <c r="B11" s="240" t="str">
        <f t="shared" si="1"/>
        <v>293</v>
      </c>
      <c r="C11" s="96">
        <v>1</v>
      </c>
      <c r="D11" s="96">
        <v>2</v>
      </c>
      <c r="E11" s="97" t="s">
        <v>10</v>
      </c>
      <c r="F11" s="98" t="s">
        <v>7</v>
      </c>
      <c r="G11" s="133">
        <f>'Приложение 3'!F10</f>
        <v>1322.7</v>
      </c>
      <c r="H11" s="133">
        <f>'Приложение 3'!G10</f>
        <v>1322.7</v>
      </c>
      <c r="I11" s="133">
        <f>'Приложение 3'!H10</f>
        <v>1322.7</v>
      </c>
      <c r="J11" s="239"/>
    </row>
    <row r="12" spans="1:10" s="169" customFormat="1" ht="17.850000000000001" x14ac:dyDescent="0.25">
      <c r="A12" s="196" t="str">
        <f>'Приложение 3'!A11</f>
        <v>Глава муниципального образования</v>
      </c>
      <c r="B12" s="240" t="str">
        <f t="shared" si="1"/>
        <v>293</v>
      </c>
      <c r="C12" s="96">
        <v>1</v>
      </c>
      <c r="D12" s="96">
        <v>2</v>
      </c>
      <c r="E12" s="97" t="s">
        <v>12</v>
      </c>
      <c r="F12" s="98" t="s">
        <v>7</v>
      </c>
      <c r="G12" s="133">
        <f>'Приложение 3'!F11</f>
        <v>1322.7</v>
      </c>
      <c r="H12" s="133">
        <f>'Приложение 3'!G11</f>
        <v>1322.7</v>
      </c>
      <c r="I12" s="133">
        <f>'Приложение 3'!H11</f>
        <v>1322.7</v>
      </c>
      <c r="J12" s="239"/>
    </row>
    <row r="13" spans="1:10" s="169" customFormat="1" ht="62.25" x14ac:dyDescent="0.25">
      <c r="A13" s="196" t="str">
        <f>'Приложение 3'!A12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" s="240" t="str">
        <f t="shared" si="1"/>
        <v>293</v>
      </c>
      <c r="C13" s="96">
        <v>1</v>
      </c>
      <c r="D13" s="96">
        <v>2</v>
      </c>
      <c r="E13" s="97" t="s">
        <v>12</v>
      </c>
      <c r="F13" s="98">
        <v>100</v>
      </c>
      <c r="G13" s="133">
        <f>'Приложение 3'!F12</f>
        <v>1322.7</v>
      </c>
      <c r="H13" s="133">
        <f>'Приложение 3'!G12</f>
        <v>1322.7</v>
      </c>
      <c r="I13" s="133">
        <f>'Приложение 3'!H12</f>
        <v>1322.7</v>
      </c>
      <c r="J13" s="239"/>
    </row>
    <row r="14" spans="1:10" s="169" customFormat="1" ht="31.1" x14ac:dyDescent="0.25">
      <c r="A14" s="196" t="str">
        <f>'Приложение 3'!A13</f>
        <v>Расходы на выплаты персоналу государственных (муниципальных) органов</v>
      </c>
      <c r="B14" s="240" t="str">
        <f t="shared" si="1"/>
        <v>293</v>
      </c>
      <c r="C14" s="96">
        <v>1</v>
      </c>
      <c r="D14" s="96">
        <v>2</v>
      </c>
      <c r="E14" s="97" t="s">
        <v>12</v>
      </c>
      <c r="F14" s="98">
        <v>120</v>
      </c>
      <c r="G14" s="133">
        <f>'Приложение 3'!F13</f>
        <v>1322.7</v>
      </c>
      <c r="H14" s="133">
        <f>'Приложение 3'!G13</f>
        <v>1322.7</v>
      </c>
      <c r="I14" s="133">
        <f>'Приложение 3'!H13</f>
        <v>1322.7</v>
      </c>
      <c r="J14" s="239"/>
    </row>
    <row r="15" spans="1:10" s="169" customFormat="1" ht="18.75" hidden="1" x14ac:dyDescent="0.2">
      <c r="A15" s="196" t="str">
        <f>'Приложение 3'!A14</f>
        <v>Обеспечение сбалансированности местных бюджетов</v>
      </c>
      <c r="B15" s="240" t="str">
        <f t="shared" si="1"/>
        <v>293</v>
      </c>
      <c r="C15" s="96">
        <v>1</v>
      </c>
      <c r="D15" s="96">
        <v>2</v>
      </c>
      <c r="E15" s="97" t="s">
        <v>94</v>
      </c>
      <c r="F15" s="98"/>
      <c r="G15" s="133">
        <f>'Приложение 3'!F14</f>
        <v>0</v>
      </c>
      <c r="H15" s="133">
        <f>'Приложение 3'!G14</f>
        <v>0</v>
      </c>
      <c r="I15" s="133">
        <f>'Приложение 3'!H14</f>
        <v>0</v>
      </c>
      <c r="J15" s="239"/>
    </row>
    <row r="16" spans="1:10" s="169" customFormat="1" ht="63.1" hidden="1" x14ac:dyDescent="0.2">
      <c r="A16" s="196" t="str">
        <f>'Приложение 3'!A15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6" s="240" t="str">
        <f t="shared" si="1"/>
        <v>293</v>
      </c>
      <c r="C16" s="96">
        <v>1</v>
      </c>
      <c r="D16" s="96">
        <v>2</v>
      </c>
      <c r="E16" s="97" t="s">
        <v>94</v>
      </c>
      <c r="F16" s="98">
        <v>100</v>
      </c>
      <c r="G16" s="133">
        <f>'Приложение 3'!F15</f>
        <v>0</v>
      </c>
      <c r="H16" s="133">
        <f>'Приложение 3'!G15</f>
        <v>0</v>
      </c>
      <c r="I16" s="133">
        <f>'Приложение 3'!H15</f>
        <v>0</v>
      </c>
      <c r="J16" s="239"/>
    </row>
    <row r="17" spans="1:10" s="169" customFormat="1" ht="31.55" hidden="1" x14ac:dyDescent="0.2">
      <c r="A17" s="196" t="str">
        <f>'Приложение 3'!A16</f>
        <v>Расходы на выплаты персоналу государственных (муниципальных) органов</v>
      </c>
      <c r="B17" s="240" t="str">
        <f t="shared" si="1"/>
        <v>293</v>
      </c>
      <c r="C17" s="96">
        <v>1</v>
      </c>
      <c r="D17" s="96">
        <v>2</v>
      </c>
      <c r="E17" s="97" t="s">
        <v>94</v>
      </c>
      <c r="F17" s="98">
        <v>120</v>
      </c>
      <c r="G17" s="133">
        <f>'Приложение 3'!F16</f>
        <v>0</v>
      </c>
      <c r="H17" s="133">
        <f>'Приложение 3'!G16</f>
        <v>0</v>
      </c>
      <c r="I17" s="133">
        <f>'Приложение 3'!H16</f>
        <v>0</v>
      </c>
      <c r="J17" s="239"/>
    </row>
    <row r="18" spans="1:10" ht="46.65" x14ac:dyDescent="0.25">
      <c r="A18" s="175" t="str">
        <f>'Приложение 3'!A17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18" s="236" t="str">
        <f t="shared" si="1"/>
        <v>293</v>
      </c>
      <c r="C18" s="176">
        <v>1</v>
      </c>
      <c r="D18" s="176">
        <v>4</v>
      </c>
      <c r="E18" s="177" t="s">
        <v>7</v>
      </c>
      <c r="F18" s="178" t="s">
        <v>7</v>
      </c>
      <c r="G18" s="179">
        <f>'Приложение 3'!F17</f>
        <v>4554.9000000000005</v>
      </c>
      <c r="H18" s="179">
        <f>'Приложение 3'!G17</f>
        <v>4689.2000000000007</v>
      </c>
      <c r="I18" s="179">
        <f>'Приложение 3'!H17</f>
        <v>4664.9000000000005</v>
      </c>
      <c r="J18" s="239"/>
    </row>
    <row r="19" spans="1:10" s="169" customFormat="1" ht="17.850000000000001" x14ac:dyDescent="0.25">
      <c r="A19" s="196" t="str">
        <f>'Приложение 3'!A18</f>
        <v>Непрограммные направления бюджета</v>
      </c>
      <c r="B19" s="240" t="str">
        <f t="shared" si="1"/>
        <v>293</v>
      </c>
      <c r="C19" s="96">
        <v>1</v>
      </c>
      <c r="D19" s="96">
        <v>4</v>
      </c>
      <c r="E19" s="97" t="s">
        <v>10</v>
      </c>
      <c r="F19" s="98"/>
      <c r="G19" s="133">
        <f>'Приложение 3'!F18</f>
        <v>4554.9000000000005</v>
      </c>
      <c r="H19" s="133">
        <f>'Приложение 3'!G18</f>
        <v>4689.2000000000007</v>
      </c>
      <c r="I19" s="133">
        <f>'Приложение 3'!H18</f>
        <v>4664.9000000000005</v>
      </c>
      <c r="J19" s="239"/>
    </row>
    <row r="20" spans="1:10" s="169" customFormat="1" ht="31.1" x14ac:dyDescent="0.25">
      <c r="A20" s="196" t="str">
        <f>'Приложение 3'!A19</f>
        <v>Расходы на выплаты по оплате труда работников государственных (муниципальных) органов</v>
      </c>
      <c r="B20" s="240" t="str">
        <f t="shared" si="1"/>
        <v>293</v>
      </c>
      <c r="C20" s="96">
        <v>1</v>
      </c>
      <c r="D20" s="96">
        <v>4</v>
      </c>
      <c r="E20" s="97" t="s">
        <v>21</v>
      </c>
      <c r="F20" s="98"/>
      <c r="G20" s="133">
        <f>'Приложение 3'!F19</f>
        <v>2820</v>
      </c>
      <c r="H20" s="133">
        <f>'Приложение 3'!G19</f>
        <v>3000</v>
      </c>
      <c r="I20" s="133">
        <f>'Приложение 3'!H19</f>
        <v>3000</v>
      </c>
      <c r="J20" s="239"/>
    </row>
    <row r="21" spans="1:10" s="169" customFormat="1" ht="62.25" x14ac:dyDescent="0.25">
      <c r="A21" s="196" t="str">
        <f>'Приложение 3'!A20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1" s="240" t="str">
        <f t="shared" si="1"/>
        <v>293</v>
      </c>
      <c r="C21" s="96">
        <v>1</v>
      </c>
      <c r="D21" s="96">
        <v>4</v>
      </c>
      <c r="E21" s="97" t="s">
        <v>21</v>
      </c>
      <c r="F21" s="98">
        <v>100</v>
      </c>
      <c r="G21" s="133">
        <f>'Приложение 3'!F20</f>
        <v>2820</v>
      </c>
      <c r="H21" s="133">
        <f>'Приложение 3'!G20</f>
        <v>3000</v>
      </c>
      <c r="I21" s="133">
        <f>'Приложение 3'!H20</f>
        <v>3000</v>
      </c>
      <c r="J21" s="239"/>
    </row>
    <row r="22" spans="1:10" s="169" customFormat="1" ht="31.1" x14ac:dyDescent="0.25">
      <c r="A22" s="196" t="str">
        <f>'Приложение 3'!A21</f>
        <v>Расходы на выплаты персоналу государственных (муниципальных) органов</v>
      </c>
      <c r="B22" s="240" t="str">
        <f t="shared" si="1"/>
        <v>293</v>
      </c>
      <c r="C22" s="96">
        <v>1</v>
      </c>
      <c r="D22" s="96">
        <v>4</v>
      </c>
      <c r="E22" s="97" t="s">
        <v>21</v>
      </c>
      <c r="F22" s="98">
        <v>120</v>
      </c>
      <c r="G22" s="133">
        <f>'Приложение 3'!F21</f>
        <v>2820</v>
      </c>
      <c r="H22" s="133">
        <f>'Приложение 3'!G21</f>
        <v>3000</v>
      </c>
      <c r="I22" s="133">
        <f>'Приложение 3'!H21</f>
        <v>3000</v>
      </c>
      <c r="J22" s="239"/>
    </row>
    <row r="23" spans="1:10" s="169" customFormat="1" ht="31.1" x14ac:dyDescent="0.25">
      <c r="A23" s="196" t="str">
        <f>'Приложение 3'!A22</f>
        <v>Расходы на обеспечение функций государственных (муниципальных) органов</v>
      </c>
      <c r="B23" s="240" t="str">
        <f t="shared" si="1"/>
        <v>293</v>
      </c>
      <c r="C23" s="96">
        <v>1</v>
      </c>
      <c r="D23" s="96">
        <v>4</v>
      </c>
      <c r="E23" s="97" t="s">
        <v>16</v>
      </c>
      <c r="F23" s="98" t="s">
        <v>7</v>
      </c>
      <c r="G23" s="133">
        <f>'Приложение 3'!F22</f>
        <v>1734.8</v>
      </c>
      <c r="H23" s="133">
        <f>'Приложение 3'!G22</f>
        <v>1689.1000000000001</v>
      </c>
      <c r="I23" s="133">
        <f>'Приложение 3'!H22</f>
        <v>1664.8000000000002</v>
      </c>
      <c r="J23" s="239"/>
    </row>
    <row r="24" spans="1:10" s="169" customFormat="1" ht="31.1" x14ac:dyDescent="0.25">
      <c r="A24" s="196" t="str">
        <f>'Приложение 3'!A23</f>
        <v>Закупка товаров, работ и услуг для  государственных (муниципальных) нужд</v>
      </c>
      <c r="B24" s="240" t="str">
        <f t="shared" si="1"/>
        <v>293</v>
      </c>
      <c r="C24" s="96">
        <v>1</v>
      </c>
      <c r="D24" s="96">
        <v>4</v>
      </c>
      <c r="E24" s="97" t="s">
        <v>16</v>
      </c>
      <c r="F24" s="98">
        <v>200</v>
      </c>
      <c r="G24" s="133">
        <f>'Приложение 3'!F23</f>
        <v>1712.8</v>
      </c>
      <c r="H24" s="133">
        <f>'Приложение 3'!G23</f>
        <v>1669.1000000000001</v>
      </c>
      <c r="I24" s="133">
        <f>'Приложение 3'!H23</f>
        <v>1644.8000000000002</v>
      </c>
      <c r="J24" s="239"/>
    </row>
    <row r="25" spans="1:10" s="169" customFormat="1" ht="31.1" x14ac:dyDescent="0.25">
      <c r="A25" s="196" t="str">
        <f>'Приложение 3'!A24</f>
        <v>Иные закупки товаров, работ и услуг для обеспечения государственных (муниципальных) нужд</v>
      </c>
      <c r="B25" s="240" t="str">
        <f t="shared" si="1"/>
        <v>293</v>
      </c>
      <c r="C25" s="96">
        <v>1</v>
      </c>
      <c r="D25" s="96">
        <v>4</v>
      </c>
      <c r="E25" s="97" t="s">
        <v>16</v>
      </c>
      <c r="F25" s="98">
        <v>240</v>
      </c>
      <c r="G25" s="133">
        <f>'Приложение 3'!F24</f>
        <v>1712.8</v>
      </c>
      <c r="H25" s="133">
        <f>'Приложение 3'!G24</f>
        <v>1669.1000000000001</v>
      </c>
      <c r="I25" s="133">
        <f>'Приложение 3'!H24</f>
        <v>1644.8000000000002</v>
      </c>
      <c r="J25" s="239"/>
    </row>
    <row r="26" spans="1:10" s="169" customFormat="1" ht="17.850000000000001" x14ac:dyDescent="0.25">
      <c r="A26" s="196" t="str">
        <f>'Приложение 3'!A25</f>
        <v>Иные бюджетные ассигнования</v>
      </c>
      <c r="B26" s="240" t="str">
        <f t="shared" si="1"/>
        <v>293</v>
      </c>
      <c r="C26" s="96">
        <v>1</v>
      </c>
      <c r="D26" s="96">
        <v>4</v>
      </c>
      <c r="E26" s="97" t="s">
        <v>16</v>
      </c>
      <c r="F26" s="98">
        <v>800</v>
      </c>
      <c r="G26" s="133">
        <f>'Приложение 3'!F25</f>
        <v>22</v>
      </c>
      <c r="H26" s="133">
        <f>'Приложение 3'!G25</f>
        <v>20</v>
      </c>
      <c r="I26" s="133">
        <f>'Приложение 3'!H25</f>
        <v>20</v>
      </c>
      <c r="J26" s="239"/>
    </row>
    <row r="27" spans="1:10" s="169" customFormat="1" ht="17.850000000000001" x14ac:dyDescent="0.25">
      <c r="A27" s="196" t="str">
        <f>'Приложение 3'!A26</f>
        <v xml:space="preserve">Уплата налогов, сборов и иных платежей </v>
      </c>
      <c r="B27" s="240" t="str">
        <f t="shared" si="1"/>
        <v>293</v>
      </c>
      <c r="C27" s="96">
        <v>1</v>
      </c>
      <c r="D27" s="96">
        <v>4</v>
      </c>
      <c r="E27" s="97" t="s">
        <v>16</v>
      </c>
      <c r="F27" s="98">
        <v>850</v>
      </c>
      <c r="G27" s="133">
        <f>'Приложение 3'!F26</f>
        <v>22</v>
      </c>
      <c r="H27" s="133">
        <f>'Приложение 3'!G26</f>
        <v>20</v>
      </c>
      <c r="I27" s="133">
        <f>'Приложение 3'!H26</f>
        <v>20</v>
      </c>
      <c r="J27" s="239"/>
    </row>
    <row r="28" spans="1:10" s="169" customFormat="1" ht="17.850000000000001" x14ac:dyDescent="0.25">
      <c r="A28" s="196" t="str">
        <f>'Приложение 3'!A27</f>
        <v>Решение вопросов в сфере административных правонарушений</v>
      </c>
      <c r="B28" s="240" t="str">
        <f t="shared" si="1"/>
        <v>293</v>
      </c>
      <c r="C28" s="96">
        <v>1</v>
      </c>
      <c r="D28" s="96">
        <v>4</v>
      </c>
      <c r="E28" s="97" t="s">
        <v>109</v>
      </c>
      <c r="F28" s="98"/>
      <c r="G28" s="133">
        <f>'Приложение 3'!F27</f>
        <v>0.1</v>
      </c>
      <c r="H28" s="133">
        <f>'Приложение 3'!G27</f>
        <v>0.1</v>
      </c>
      <c r="I28" s="133">
        <f>'Приложение 3'!H27</f>
        <v>0.1</v>
      </c>
      <c r="J28" s="239"/>
    </row>
    <row r="29" spans="1:10" s="169" customFormat="1" ht="31.1" x14ac:dyDescent="0.25">
      <c r="A29" s="196" t="str">
        <f>'Приложение 3'!A28</f>
        <v>Закупка товаров, работ и услуг для  государственных (муниципальных) нужд</v>
      </c>
      <c r="B29" s="240" t="str">
        <f t="shared" si="1"/>
        <v>293</v>
      </c>
      <c r="C29" s="96">
        <v>1</v>
      </c>
      <c r="D29" s="96">
        <v>4</v>
      </c>
      <c r="E29" s="97" t="s">
        <v>109</v>
      </c>
      <c r="F29" s="98">
        <v>200</v>
      </c>
      <c r="G29" s="133">
        <f>'Приложение 3'!F28</f>
        <v>0.1</v>
      </c>
      <c r="H29" s="133">
        <f>'Приложение 3'!G28</f>
        <v>0.1</v>
      </c>
      <c r="I29" s="133">
        <f>'Приложение 3'!H28</f>
        <v>0.1</v>
      </c>
      <c r="J29" s="239"/>
    </row>
    <row r="30" spans="1:10" s="169" customFormat="1" ht="31.1" x14ac:dyDescent="0.25">
      <c r="A30" s="196" t="str">
        <f>'Приложение 3'!A29</f>
        <v>Иные закупки товаров, работ и услуг для обеспечения государственных (муниципальных) нужд</v>
      </c>
      <c r="B30" s="240" t="str">
        <f t="shared" si="1"/>
        <v>293</v>
      </c>
      <c r="C30" s="96">
        <v>1</v>
      </c>
      <c r="D30" s="96">
        <v>4</v>
      </c>
      <c r="E30" s="97" t="s">
        <v>109</v>
      </c>
      <c r="F30" s="98">
        <v>240</v>
      </c>
      <c r="G30" s="133">
        <f>'Приложение 3'!F29</f>
        <v>0.1</v>
      </c>
      <c r="H30" s="133">
        <f>'Приложение 3'!G29</f>
        <v>0.1</v>
      </c>
      <c r="I30" s="133">
        <f>'Приложение 3'!H29</f>
        <v>0.1</v>
      </c>
      <c r="J30" s="239"/>
    </row>
    <row r="31" spans="1:10" s="169" customFormat="1" ht="18.75" hidden="1" x14ac:dyDescent="0.2">
      <c r="A31" s="196" t="str">
        <f>'Приложение 3'!A30</f>
        <v>Обеспечение сбалансированности местных бюджетов</v>
      </c>
      <c r="B31" s="240" t="str">
        <f t="shared" si="1"/>
        <v>293</v>
      </c>
      <c r="C31" s="96">
        <v>1</v>
      </c>
      <c r="D31" s="96">
        <v>4</v>
      </c>
      <c r="E31" s="97" t="s">
        <v>94</v>
      </c>
      <c r="F31" s="98"/>
      <c r="G31" s="133">
        <f>'Приложение 3'!F30</f>
        <v>0</v>
      </c>
      <c r="H31" s="133">
        <f>'Приложение 3'!G30</f>
        <v>0</v>
      </c>
      <c r="I31" s="133">
        <f>'Приложение 3'!H30</f>
        <v>0</v>
      </c>
      <c r="J31" s="239"/>
    </row>
    <row r="32" spans="1:10" s="169" customFormat="1" ht="63.1" hidden="1" x14ac:dyDescent="0.2">
      <c r="A32" s="196" t="str">
        <f>'Приложение 3'!A31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2" s="240" t="str">
        <f t="shared" si="1"/>
        <v>293</v>
      </c>
      <c r="C32" s="96">
        <v>1</v>
      </c>
      <c r="D32" s="96">
        <v>4</v>
      </c>
      <c r="E32" s="97" t="s">
        <v>94</v>
      </c>
      <c r="F32" s="98">
        <v>100</v>
      </c>
      <c r="G32" s="133">
        <f>'Приложение 3'!F31</f>
        <v>0</v>
      </c>
      <c r="H32" s="133">
        <f>'Приложение 3'!G31</f>
        <v>0</v>
      </c>
      <c r="I32" s="133">
        <f>'Приложение 3'!H31</f>
        <v>0</v>
      </c>
      <c r="J32" s="239"/>
    </row>
    <row r="33" spans="1:10" s="169" customFormat="1" ht="31.55" hidden="1" x14ac:dyDescent="0.2">
      <c r="A33" s="196" t="str">
        <f>'Приложение 3'!A32</f>
        <v>Расходы на выплаты персоналу государственных (муниципальных) органов</v>
      </c>
      <c r="B33" s="240" t="str">
        <f t="shared" si="1"/>
        <v>293</v>
      </c>
      <c r="C33" s="96">
        <v>1</v>
      </c>
      <c r="D33" s="96">
        <v>4</v>
      </c>
      <c r="E33" s="97" t="s">
        <v>94</v>
      </c>
      <c r="F33" s="98">
        <v>120</v>
      </c>
      <c r="G33" s="133">
        <f>'Приложение 3'!F32</f>
        <v>0</v>
      </c>
      <c r="H33" s="133">
        <f>'Приложение 3'!G32</f>
        <v>0</v>
      </c>
      <c r="I33" s="133">
        <f>'Приложение 3'!H32</f>
        <v>0</v>
      </c>
      <c r="J33" s="239"/>
    </row>
    <row r="34" spans="1:10" ht="31.1" x14ac:dyDescent="0.25">
      <c r="A34" s="175" t="str">
        <f>'Приложение 3'!A33</f>
        <v>Обеспечение деятельности финансовых, налоговых и таможенных органов и органов финансового (финансово-бюджетного) надзора</v>
      </c>
      <c r="B34" s="236" t="str">
        <f t="shared" si="1"/>
        <v>293</v>
      </c>
      <c r="C34" s="176">
        <v>1</v>
      </c>
      <c r="D34" s="176">
        <v>6</v>
      </c>
      <c r="E34" s="177" t="s">
        <v>7</v>
      </c>
      <c r="F34" s="178" t="s">
        <v>7</v>
      </c>
      <c r="G34" s="179">
        <f>'Приложение 3'!F33</f>
        <v>39.200000000000003</v>
      </c>
      <c r="H34" s="179">
        <f>'Приложение 3'!G33</f>
        <v>39.200000000000003</v>
      </c>
      <c r="I34" s="179">
        <f>'Приложение 3'!H33</f>
        <v>39.200000000000003</v>
      </c>
      <c r="J34" s="239"/>
    </row>
    <row r="35" spans="1:10" s="169" customFormat="1" ht="17.850000000000001" x14ac:dyDescent="0.25">
      <c r="A35" s="196" t="str">
        <f>'Приложение 3'!A34</f>
        <v>Непрограммные направления  бюджета</v>
      </c>
      <c r="B35" s="240" t="str">
        <f t="shared" si="1"/>
        <v>293</v>
      </c>
      <c r="C35" s="96">
        <v>1</v>
      </c>
      <c r="D35" s="96">
        <v>6</v>
      </c>
      <c r="E35" s="97" t="s">
        <v>10</v>
      </c>
      <c r="F35" s="98" t="s">
        <v>7</v>
      </c>
      <c r="G35" s="133">
        <f>'Приложение 3'!F34</f>
        <v>39.200000000000003</v>
      </c>
      <c r="H35" s="133">
        <f>'Приложение 3'!G34</f>
        <v>39.200000000000003</v>
      </c>
      <c r="I35" s="133">
        <f>'Приложение 3'!H34</f>
        <v>39.200000000000003</v>
      </c>
      <c r="J35" s="239"/>
    </row>
    <row r="36" spans="1:10" s="169" customFormat="1" ht="17.850000000000001" x14ac:dyDescent="0.25">
      <c r="A36" s="196" t="str">
        <f>'Приложение 3'!A35</f>
        <v>Иные межбюджетные трансферты бюджетам бюджетной системы</v>
      </c>
      <c r="B36" s="240" t="str">
        <f t="shared" si="1"/>
        <v>293</v>
      </c>
      <c r="C36" s="96">
        <v>1</v>
      </c>
      <c r="D36" s="96">
        <v>6</v>
      </c>
      <c r="E36" s="97" t="s">
        <v>23</v>
      </c>
      <c r="F36" s="98"/>
      <c r="G36" s="133">
        <f>'Приложение 3'!F35</f>
        <v>39.200000000000003</v>
      </c>
      <c r="H36" s="133">
        <f>'Приложение 3'!G35</f>
        <v>39.200000000000003</v>
      </c>
      <c r="I36" s="133">
        <f>'Приложение 3'!H35</f>
        <v>39.200000000000003</v>
      </c>
      <c r="J36" s="239"/>
    </row>
    <row r="37" spans="1:10" s="169" customFormat="1" ht="17.850000000000001" x14ac:dyDescent="0.25">
      <c r="A37" s="196" t="str">
        <f>'Приложение 3'!A36</f>
        <v>Межбюджетные трансферты</v>
      </c>
      <c r="B37" s="240" t="str">
        <f t="shared" si="1"/>
        <v>293</v>
      </c>
      <c r="C37" s="96">
        <v>1</v>
      </c>
      <c r="D37" s="96">
        <v>6</v>
      </c>
      <c r="E37" s="97" t="s">
        <v>23</v>
      </c>
      <c r="F37" s="98">
        <v>500</v>
      </c>
      <c r="G37" s="133">
        <f>'Приложение 3'!F36</f>
        <v>39.200000000000003</v>
      </c>
      <c r="H37" s="133">
        <f>'Приложение 3'!G36</f>
        <v>39.200000000000003</v>
      </c>
      <c r="I37" s="133">
        <f>'Приложение 3'!H36</f>
        <v>39.200000000000003</v>
      </c>
      <c r="J37" s="239"/>
    </row>
    <row r="38" spans="1:10" s="169" customFormat="1" ht="17.850000000000001" x14ac:dyDescent="0.25">
      <c r="A38" s="196" t="str">
        <f>'Приложение 3'!A37</f>
        <v>Иные межбюджетные трансферты</v>
      </c>
      <c r="B38" s="240" t="str">
        <f t="shared" si="1"/>
        <v>293</v>
      </c>
      <c r="C38" s="96">
        <v>1</v>
      </c>
      <c r="D38" s="96">
        <v>6</v>
      </c>
      <c r="E38" s="97" t="s">
        <v>23</v>
      </c>
      <c r="F38" s="98">
        <v>540</v>
      </c>
      <c r="G38" s="133">
        <f>'Приложение 3'!F37</f>
        <v>39.200000000000003</v>
      </c>
      <c r="H38" s="133">
        <f>'Приложение 3'!G37</f>
        <v>39.200000000000003</v>
      </c>
      <c r="I38" s="133">
        <f>'Приложение 3'!H37</f>
        <v>39.200000000000003</v>
      </c>
      <c r="J38" s="239"/>
    </row>
    <row r="39" spans="1:10" ht="18.75" hidden="1" x14ac:dyDescent="0.2">
      <c r="A39" s="175" t="str">
        <f>'Приложение 3'!A38</f>
        <v>Обеспечение проведения выборов и референдумов</v>
      </c>
      <c r="B39" s="236" t="str">
        <f t="shared" si="1"/>
        <v>293</v>
      </c>
      <c r="C39" s="176">
        <v>1</v>
      </c>
      <c r="D39" s="176">
        <v>7</v>
      </c>
      <c r="E39" s="177"/>
      <c r="F39" s="178"/>
      <c r="G39" s="179">
        <f>'Приложение 3'!F38</f>
        <v>0</v>
      </c>
      <c r="H39" s="179">
        <f>'Приложение 3'!G38</f>
        <v>0</v>
      </c>
      <c r="I39" s="179">
        <f>'Приложение 3'!H38</f>
        <v>0</v>
      </c>
      <c r="J39" s="239"/>
    </row>
    <row r="40" spans="1:10" s="169" customFormat="1" ht="18.75" hidden="1" x14ac:dyDescent="0.2">
      <c r="A40" s="196" t="str">
        <f>'Приложение 3'!A39</f>
        <v>Непрограммные направления бюджета</v>
      </c>
      <c r="B40" s="240" t="str">
        <f t="shared" si="1"/>
        <v>293</v>
      </c>
      <c r="C40" s="96">
        <v>1</v>
      </c>
      <c r="D40" s="96">
        <v>7</v>
      </c>
      <c r="E40" s="97" t="s">
        <v>10</v>
      </c>
      <c r="F40" s="98"/>
      <c r="G40" s="133">
        <f>'Приложение 3'!F39</f>
        <v>0</v>
      </c>
      <c r="H40" s="133">
        <f>'Приложение 3'!G39</f>
        <v>0</v>
      </c>
      <c r="I40" s="133">
        <f>'Приложение 3'!H39</f>
        <v>0</v>
      </c>
      <c r="J40" s="239"/>
    </row>
    <row r="41" spans="1:10" s="169" customFormat="1" ht="31.55" hidden="1" x14ac:dyDescent="0.2">
      <c r="A41" s="196" t="str">
        <f>'Приложение 3'!A40</f>
        <v>Проведение выборов в представительные органы муниципального образования</v>
      </c>
      <c r="B41" s="240" t="str">
        <f t="shared" si="1"/>
        <v>293</v>
      </c>
      <c r="C41" s="96">
        <v>1</v>
      </c>
      <c r="D41" s="96">
        <v>7</v>
      </c>
      <c r="E41" s="97" t="s">
        <v>28</v>
      </c>
      <c r="F41" s="98"/>
      <c r="G41" s="133">
        <f>'Приложение 3'!F40</f>
        <v>0</v>
      </c>
      <c r="H41" s="133">
        <f>'Приложение 3'!G40</f>
        <v>0</v>
      </c>
      <c r="I41" s="133">
        <f>'Приложение 3'!H40</f>
        <v>0</v>
      </c>
      <c r="J41" s="239"/>
    </row>
    <row r="42" spans="1:10" s="169" customFormat="1" ht="31.55" hidden="1" x14ac:dyDescent="0.2">
      <c r="A42" s="196" t="str">
        <f>'Приложение 3'!A41</f>
        <v>Закупка товаров, работ и услуг для  государственных (муниципальных) нужд</v>
      </c>
      <c r="B42" s="240" t="str">
        <f t="shared" si="1"/>
        <v>293</v>
      </c>
      <c r="C42" s="96">
        <v>1</v>
      </c>
      <c r="D42" s="96">
        <v>7</v>
      </c>
      <c r="E42" s="97" t="s">
        <v>28</v>
      </c>
      <c r="F42" s="98">
        <v>200</v>
      </c>
      <c r="G42" s="133">
        <f>'Приложение 3'!F41</f>
        <v>0</v>
      </c>
      <c r="H42" s="133">
        <f>'Приложение 3'!G41</f>
        <v>0</v>
      </c>
      <c r="I42" s="133">
        <f>'Приложение 3'!H41</f>
        <v>0</v>
      </c>
      <c r="J42" s="239"/>
    </row>
    <row r="43" spans="1:10" s="169" customFormat="1" ht="31.55" hidden="1" x14ac:dyDescent="0.2">
      <c r="A43" s="196" t="str">
        <f>'Приложение 3'!A42</f>
        <v>Иные закупки товаров, работ и услуг для обеспечения государственных (муниципальных) нужд</v>
      </c>
      <c r="B43" s="240" t="str">
        <f t="shared" si="1"/>
        <v>293</v>
      </c>
      <c r="C43" s="96">
        <v>1</v>
      </c>
      <c r="D43" s="96">
        <v>7</v>
      </c>
      <c r="E43" s="97" t="s">
        <v>28</v>
      </c>
      <c r="F43" s="98">
        <v>240</v>
      </c>
      <c r="G43" s="133">
        <f>'Приложение 3'!F42</f>
        <v>0</v>
      </c>
      <c r="H43" s="133">
        <f>'Приложение 3'!G42</f>
        <v>0</v>
      </c>
      <c r="I43" s="133">
        <f>'Приложение 3'!H42</f>
        <v>0</v>
      </c>
      <c r="J43" s="239"/>
    </row>
    <row r="44" spans="1:10" ht="17.850000000000001" x14ac:dyDescent="0.25">
      <c r="A44" s="175" t="str">
        <f>'Приложение 3'!A43</f>
        <v>Резервные фонды</v>
      </c>
      <c r="B44" s="236" t="str">
        <f t="shared" si="1"/>
        <v>293</v>
      </c>
      <c r="C44" s="176">
        <v>1</v>
      </c>
      <c r="D44" s="176">
        <v>11</v>
      </c>
      <c r="E44" s="177" t="s">
        <v>7</v>
      </c>
      <c r="F44" s="178" t="s">
        <v>7</v>
      </c>
      <c r="G44" s="179">
        <f>'Приложение 3'!F43</f>
        <v>20</v>
      </c>
      <c r="H44" s="179">
        <f>'Приложение 3'!G43</f>
        <v>20</v>
      </c>
      <c r="I44" s="179">
        <f>'Приложение 3'!H43</f>
        <v>20</v>
      </c>
      <c r="J44" s="239"/>
    </row>
    <row r="45" spans="1:10" s="169" customFormat="1" ht="17.850000000000001" x14ac:dyDescent="0.25">
      <c r="A45" s="196" t="str">
        <f>'Приложение 3'!A44</f>
        <v>Непрограммные направления бюджета</v>
      </c>
      <c r="B45" s="240" t="str">
        <f t="shared" si="1"/>
        <v>293</v>
      </c>
      <c r="C45" s="96">
        <v>1</v>
      </c>
      <c r="D45" s="96">
        <v>11</v>
      </c>
      <c r="E45" s="97" t="s">
        <v>10</v>
      </c>
      <c r="F45" s="98" t="s">
        <v>7</v>
      </c>
      <c r="G45" s="133">
        <f>'Приложение 3'!F44</f>
        <v>20</v>
      </c>
      <c r="H45" s="133">
        <f>'Приложение 3'!G44</f>
        <v>20</v>
      </c>
      <c r="I45" s="133">
        <f>'Приложение 3'!H44</f>
        <v>20</v>
      </c>
      <c r="J45" s="239"/>
    </row>
    <row r="46" spans="1:10" s="169" customFormat="1" ht="17.850000000000001" x14ac:dyDescent="0.25">
      <c r="A46" s="196" t="str">
        <f>'Приложение 3'!A45</f>
        <v>Резервные фонды местных администраций</v>
      </c>
      <c r="B46" s="240" t="str">
        <f t="shared" si="1"/>
        <v>293</v>
      </c>
      <c r="C46" s="96">
        <v>1</v>
      </c>
      <c r="D46" s="96">
        <v>11</v>
      </c>
      <c r="E46" s="97" t="s">
        <v>30</v>
      </c>
      <c r="F46" s="98" t="s">
        <v>7</v>
      </c>
      <c r="G46" s="133">
        <f>'Приложение 3'!F45</f>
        <v>20</v>
      </c>
      <c r="H46" s="133">
        <f>'Приложение 3'!G45</f>
        <v>20</v>
      </c>
      <c r="I46" s="133">
        <f>'Приложение 3'!H45</f>
        <v>20</v>
      </c>
      <c r="J46" s="239"/>
    </row>
    <row r="47" spans="1:10" s="169" customFormat="1" ht="17.850000000000001" x14ac:dyDescent="0.25">
      <c r="A47" s="196" t="str">
        <f>'Приложение 3'!A46</f>
        <v>Иные бюджетные ассигнования</v>
      </c>
      <c r="B47" s="240" t="str">
        <f t="shared" si="1"/>
        <v>293</v>
      </c>
      <c r="C47" s="96">
        <v>1</v>
      </c>
      <c r="D47" s="96">
        <v>11</v>
      </c>
      <c r="E47" s="97" t="s">
        <v>30</v>
      </c>
      <c r="F47" s="98">
        <v>800</v>
      </c>
      <c r="G47" s="133">
        <f>'Приложение 3'!F46</f>
        <v>20</v>
      </c>
      <c r="H47" s="133">
        <f>'Приложение 3'!G46</f>
        <v>20</v>
      </c>
      <c r="I47" s="133">
        <f>'Приложение 3'!H46</f>
        <v>20</v>
      </c>
      <c r="J47" s="239"/>
    </row>
    <row r="48" spans="1:10" s="169" customFormat="1" ht="17.850000000000001" x14ac:dyDescent="0.25">
      <c r="A48" s="196" t="str">
        <f>'Приложение 3'!A47</f>
        <v>Резервные средства</v>
      </c>
      <c r="B48" s="240" t="str">
        <f t="shared" si="1"/>
        <v>293</v>
      </c>
      <c r="C48" s="96">
        <v>1</v>
      </c>
      <c r="D48" s="96">
        <v>11</v>
      </c>
      <c r="E48" s="97" t="s">
        <v>30</v>
      </c>
      <c r="F48" s="98">
        <v>870</v>
      </c>
      <c r="G48" s="133">
        <f>'Приложение 3'!F47</f>
        <v>20</v>
      </c>
      <c r="H48" s="133">
        <f>'Приложение 3'!G47</f>
        <v>20</v>
      </c>
      <c r="I48" s="133">
        <f>'Приложение 3'!H47</f>
        <v>20</v>
      </c>
      <c r="J48" s="239"/>
    </row>
    <row r="49" spans="1:10" ht="17.850000000000001" x14ac:dyDescent="0.25">
      <c r="A49" s="175" t="str">
        <f>'Приложение 3'!A48</f>
        <v>Другие общегосударственные вопросы</v>
      </c>
      <c r="B49" s="236" t="str">
        <f t="shared" si="1"/>
        <v>293</v>
      </c>
      <c r="C49" s="176">
        <v>1</v>
      </c>
      <c r="D49" s="176">
        <v>13</v>
      </c>
      <c r="E49" s="177" t="s">
        <v>7</v>
      </c>
      <c r="F49" s="178" t="s">
        <v>7</v>
      </c>
      <c r="G49" s="179">
        <f>'Приложение 3'!F48</f>
        <v>10</v>
      </c>
      <c r="H49" s="179">
        <f>'Приложение 3'!G48</f>
        <v>10</v>
      </c>
      <c r="I49" s="179">
        <f>'Приложение 3'!H48</f>
        <v>10</v>
      </c>
      <c r="J49" s="239"/>
    </row>
    <row r="50" spans="1:10" s="169" customFormat="1" ht="17.850000000000001" x14ac:dyDescent="0.25">
      <c r="A50" s="196" t="str">
        <f>'Приложение 3'!A49</f>
        <v>Непрограммные направления бюджета</v>
      </c>
      <c r="B50" s="240" t="str">
        <f t="shared" si="1"/>
        <v>293</v>
      </c>
      <c r="C50" s="96">
        <v>1</v>
      </c>
      <c r="D50" s="96">
        <v>13</v>
      </c>
      <c r="E50" s="97" t="s">
        <v>10</v>
      </c>
      <c r="F50" s="98" t="s">
        <v>7</v>
      </c>
      <c r="G50" s="133">
        <f>'Приложение 3'!F49</f>
        <v>10</v>
      </c>
      <c r="H50" s="133">
        <f>'Приложение 3'!G49</f>
        <v>10</v>
      </c>
      <c r="I50" s="133">
        <f>'Приложение 3'!H49</f>
        <v>10</v>
      </c>
      <c r="J50" s="239"/>
    </row>
    <row r="51" spans="1:10" s="169" customFormat="1" ht="47.25" hidden="1" x14ac:dyDescent="0.2">
      <c r="A51" s="196" t="str">
        <f>'Приложение 3'!A50</f>
        <v>Оценка недвижимости, признание прав и регулирование отношений по государственной и муниципальной собственности</v>
      </c>
      <c r="B51" s="240" t="str">
        <f t="shared" si="1"/>
        <v>293</v>
      </c>
      <c r="C51" s="96">
        <v>1</v>
      </c>
      <c r="D51" s="96">
        <v>13</v>
      </c>
      <c r="E51" s="97" t="s">
        <v>33</v>
      </c>
      <c r="F51" s="98" t="s">
        <v>7</v>
      </c>
      <c r="G51" s="133">
        <f>'Приложение 3'!F50</f>
        <v>0</v>
      </c>
      <c r="H51" s="133">
        <f>'Приложение 3'!G50</f>
        <v>0</v>
      </c>
      <c r="I51" s="133">
        <f>'Приложение 3'!H50</f>
        <v>0</v>
      </c>
      <c r="J51" s="239"/>
    </row>
    <row r="52" spans="1:10" s="169" customFormat="1" ht="31.55" hidden="1" x14ac:dyDescent="0.2">
      <c r="A52" s="196" t="str">
        <f>'Приложение 3'!A51</f>
        <v>Закупка товаров, работ и услуг для  государственных (муниципальных) нужд</v>
      </c>
      <c r="B52" s="240" t="str">
        <f t="shared" si="1"/>
        <v>293</v>
      </c>
      <c r="C52" s="96">
        <v>1</v>
      </c>
      <c r="D52" s="96">
        <v>13</v>
      </c>
      <c r="E52" s="97" t="s">
        <v>33</v>
      </c>
      <c r="F52" s="98">
        <v>200</v>
      </c>
      <c r="G52" s="133">
        <f>'Приложение 3'!F51</f>
        <v>0</v>
      </c>
      <c r="H52" s="133">
        <f>'Приложение 3'!G51</f>
        <v>0</v>
      </c>
      <c r="I52" s="133">
        <f>'Приложение 3'!H51</f>
        <v>0</v>
      </c>
      <c r="J52" s="239"/>
    </row>
    <row r="53" spans="1:10" s="169" customFormat="1" ht="31.55" hidden="1" x14ac:dyDescent="0.2">
      <c r="A53" s="196" t="str">
        <f>'Приложение 3'!A52</f>
        <v>Иные закупки товаров, работ и услуг для обеспечения государственных (муниципальных) нужд</v>
      </c>
      <c r="B53" s="240" t="str">
        <f t="shared" si="1"/>
        <v>293</v>
      </c>
      <c r="C53" s="96">
        <v>1</v>
      </c>
      <c r="D53" s="96">
        <v>13</v>
      </c>
      <c r="E53" s="97" t="s">
        <v>33</v>
      </c>
      <c r="F53" s="98">
        <v>240</v>
      </c>
      <c r="G53" s="133">
        <f>'Приложение 3'!F52</f>
        <v>0</v>
      </c>
      <c r="H53" s="133">
        <f>'Приложение 3'!G52</f>
        <v>0</v>
      </c>
      <c r="I53" s="133">
        <f>'Приложение 3'!H52</f>
        <v>0</v>
      </c>
      <c r="J53" s="239"/>
    </row>
    <row r="54" spans="1:10" s="169" customFormat="1" ht="17.850000000000001" x14ac:dyDescent="0.25">
      <c r="A54" s="196" t="str">
        <f>'Приложение 3'!A53</f>
        <v>Выполнение других обязательств государства</v>
      </c>
      <c r="B54" s="240" t="str">
        <f t="shared" si="1"/>
        <v>293</v>
      </c>
      <c r="C54" s="96">
        <v>1</v>
      </c>
      <c r="D54" s="96">
        <v>13</v>
      </c>
      <c r="E54" s="97" t="s">
        <v>35</v>
      </c>
      <c r="F54" s="98" t="s">
        <v>7</v>
      </c>
      <c r="G54" s="133">
        <f>'Приложение 3'!F53</f>
        <v>10</v>
      </c>
      <c r="H54" s="133">
        <f>'Приложение 3'!G53</f>
        <v>10</v>
      </c>
      <c r="I54" s="133">
        <f>'Приложение 3'!H53</f>
        <v>10</v>
      </c>
      <c r="J54" s="239"/>
    </row>
    <row r="55" spans="1:10" s="169" customFormat="1" ht="31.55" hidden="1" x14ac:dyDescent="0.2">
      <c r="A55" s="196" t="str">
        <f>'Приложение 3'!A54</f>
        <v>Закупка товаров, работ и услуг для  государственных (муниципальных) нужд</v>
      </c>
      <c r="B55" s="240" t="str">
        <f t="shared" si="1"/>
        <v>293</v>
      </c>
      <c r="C55" s="96">
        <v>1</v>
      </c>
      <c r="D55" s="96">
        <v>13</v>
      </c>
      <c r="E55" s="97" t="s">
        <v>35</v>
      </c>
      <c r="F55" s="98">
        <v>200</v>
      </c>
      <c r="G55" s="133">
        <f>'Приложение 3'!F54</f>
        <v>0</v>
      </c>
      <c r="H55" s="133">
        <f>'Приложение 3'!G54</f>
        <v>0</v>
      </c>
      <c r="I55" s="133">
        <f>'Приложение 3'!H54</f>
        <v>0</v>
      </c>
      <c r="J55" s="239"/>
    </row>
    <row r="56" spans="1:10" s="169" customFormat="1" ht="31.55" hidden="1" x14ac:dyDescent="0.2">
      <c r="A56" s="196" t="str">
        <f>'Приложение 3'!A55</f>
        <v>Иные закупки товаров, работ и услуг для обеспечения государственных (муниципальных) нужд</v>
      </c>
      <c r="B56" s="240" t="str">
        <f t="shared" si="1"/>
        <v>293</v>
      </c>
      <c r="C56" s="96">
        <v>1</v>
      </c>
      <c r="D56" s="96">
        <v>13</v>
      </c>
      <c r="E56" s="97" t="s">
        <v>35</v>
      </c>
      <c r="F56" s="98">
        <v>240</v>
      </c>
      <c r="G56" s="133">
        <f>'Приложение 3'!F55</f>
        <v>0</v>
      </c>
      <c r="H56" s="133">
        <f>'Приложение 3'!G55</f>
        <v>0</v>
      </c>
      <c r="I56" s="133">
        <f>'Приложение 3'!H55</f>
        <v>0</v>
      </c>
      <c r="J56" s="239"/>
    </row>
    <row r="57" spans="1:10" s="169" customFormat="1" ht="17.850000000000001" x14ac:dyDescent="0.25">
      <c r="A57" s="196" t="str">
        <f>'Приложение 3'!A56</f>
        <v>Иные бюджетные ассигнования</v>
      </c>
      <c r="B57" s="240" t="str">
        <f t="shared" si="1"/>
        <v>293</v>
      </c>
      <c r="C57" s="96">
        <v>1</v>
      </c>
      <c r="D57" s="96">
        <v>13</v>
      </c>
      <c r="E57" s="97" t="s">
        <v>35</v>
      </c>
      <c r="F57" s="98">
        <v>800</v>
      </c>
      <c r="G57" s="133">
        <f>'Приложение 3'!F56</f>
        <v>10</v>
      </c>
      <c r="H57" s="133">
        <f>'Приложение 3'!G56</f>
        <v>10</v>
      </c>
      <c r="I57" s="133">
        <f>'Приложение 3'!H56</f>
        <v>10</v>
      </c>
      <c r="J57" s="239"/>
    </row>
    <row r="58" spans="1:10" s="169" customFormat="1" ht="18.75" hidden="1" x14ac:dyDescent="0.2">
      <c r="A58" s="196" t="str">
        <f>'Приложение 3'!A57</f>
        <v xml:space="preserve">Исполнение судебных актов </v>
      </c>
      <c r="B58" s="240" t="str">
        <f t="shared" si="1"/>
        <v>293</v>
      </c>
      <c r="C58" s="96">
        <v>1</v>
      </c>
      <c r="D58" s="96">
        <v>13</v>
      </c>
      <c r="E58" s="97" t="s">
        <v>35</v>
      </c>
      <c r="F58" s="98">
        <v>830</v>
      </c>
      <c r="G58" s="133">
        <f>'Приложение 3'!F57</f>
        <v>0</v>
      </c>
      <c r="H58" s="133">
        <f>'Приложение 3'!G57</f>
        <v>0</v>
      </c>
      <c r="I58" s="133">
        <f>'Приложение 3'!H57</f>
        <v>0</v>
      </c>
      <c r="J58" s="239"/>
    </row>
    <row r="59" spans="1:10" s="185" customFormat="1" ht="17.850000000000001" x14ac:dyDescent="0.3">
      <c r="A59" s="196" t="str">
        <f>'Приложение 3'!A58</f>
        <v xml:space="preserve">Уплата налогов, сборов и иных платежей </v>
      </c>
      <c r="B59" s="240" t="str">
        <f t="shared" si="1"/>
        <v>293</v>
      </c>
      <c r="C59" s="96">
        <v>1</v>
      </c>
      <c r="D59" s="96">
        <v>13</v>
      </c>
      <c r="E59" s="97" t="s">
        <v>35</v>
      </c>
      <c r="F59" s="98">
        <v>850</v>
      </c>
      <c r="G59" s="133">
        <f>'Приложение 3'!F58</f>
        <v>10</v>
      </c>
      <c r="H59" s="133">
        <f>'Приложение 3'!G58</f>
        <v>10</v>
      </c>
      <c r="I59" s="133">
        <f>'Приложение 3'!H58</f>
        <v>10</v>
      </c>
      <c r="J59" s="241"/>
    </row>
    <row r="60" spans="1:10" ht="17.850000000000001" x14ac:dyDescent="0.25">
      <c r="A60" s="175" t="str">
        <f>'Приложение 3'!A59</f>
        <v>Национальная оборона</v>
      </c>
      <c r="B60" s="236" t="str">
        <f t="shared" si="1"/>
        <v>293</v>
      </c>
      <c r="C60" s="176">
        <v>2</v>
      </c>
      <c r="D60" s="176"/>
      <c r="E60" s="177" t="s">
        <v>7</v>
      </c>
      <c r="F60" s="178" t="s">
        <v>7</v>
      </c>
      <c r="G60" s="179">
        <f>'Приложение 3'!F59</f>
        <v>189.92000000000002</v>
      </c>
      <c r="H60" s="179">
        <f>'Приложение 3'!G59</f>
        <v>208.93</v>
      </c>
      <c r="I60" s="179">
        <f>'Приложение 3'!H59</f>
        <v>216.76000000000002</v>
      </c>
      <c r="J60" s="239"/>
    </row>
    <row r="61" spans="1:10" ht="17.850000000000001" x14ac:dyDescent="0.25">
      <c r="A61" s="175" t="str">
        <f>'Приложение 3'!A60</f>
        <v>Мобилизационная и вневойсковая подготовка</v>
      </c>
      <c r="B61" s="236" t="str">
        <f t="shared" si="1"/>
        <v>293</v>
      </c>
      <c r="C61" s="176">
        <v>2</v>
      </c>
      <c r="D61" s="176">
        <v>3</v>
      </c>
      <c r="E61" s="177" t="s">
        <v>7</v>
      </c>
      <c r="F61" s="178" t="s">
        <v>7</v>
      </c>
      <c r="G61" s="179">
        <f>'Приложение 3'!F60</f>
        <v>189.92000000000002</v>
      </c>
      <c r="H61" s="179">
        <f>'Приложение 3'!G60</f>
        <v>208.93</v>
      </c>
      <c r="I61" s="179">
        <f>'Приложение 3'!H60</f>
        <v>216.76000000000002</v>
      </c>
      <c r="J61" s="239"/>
    </row>
    <row r="62" spans="1:10" s="169" customFormat="1" ht="17.850000000000001" x14ac:dyDescent="0.25">
      <c r="A62" s="196" t="str">
        <f>'Приложение 3'!A61</f>
        <v>Непрограммные направления  бюджета</v>
      </c>
      <c r="B62" s="240" t="str">
        <f t="shared" si="1"/>
        <v>293</v>
      </c>
      <c r="C62" s="96">
        <v>2</v>
      </c>
      <c r="D62" s="96">
        <v>3</v>
      </c>
      <c r="E62" s="97" t="s">
        <v>10</v>
      </c>
      <c r="F62" s="98" t="s">
        <v>7</v>
      </c>
      <c r="G62" s="133">
        <f>'Приложение 3'!F61</f>
        <v>189.92000000000002</v>
      </c>
      <c r="H62" s="133">
        <f>'Приложение 3'!G61</f>
        <v>208.93</v>
      </c>
      <c r="I62" s="133">
        <f>'Приложение 3'!H61</f>
        <v>216.76000000000002</v>
      </c>
      <c r="J62" s="239"/>
    </row>
    <row r="63" spans="1:10" s="169" customFormat="1" ht="17.850000000000001" x14ac:dyDescent="0.25">
      <c r="A63" s="196" t="str">
        <f>'Приложение 3'!A62</f>
        <v>Прочие мобилизационные расходы</v>
      </c>
      <c r="B63" s="240" t="str">
        <f>B59</f>
        <v>293</v>
      </c>
      <c r="C63" s="96">
        <v>2</v>
      </c>
      <c r="D63" s="96">
        <v>3</v>
      </c>
      <c r="E63" s="97" t="s">
        <v>380</v>
      </c>
      <c r="F63" s="184" t="s">
        <v>7</v>
      </c>
      <c r="G63" s="133">
        <f>'Приложение 3'!F62</f>
        <v>2.8</v>
      </c>
      <c r="H63" s="133">
        <f>'Приложение 3'!G62</f>
        <v>0</v>
      </c>
      <c r="I63" s="133">
        <f>'Приложение 3'!H62</f>
        <v>0</v>
      </c>
      <c r="J63" s="239"/>
    </row>
    <row r="64" spans="1:10" s="169" customFormat="1" ht="62.25" x14ac:dyDescent="0.25">
      <c r="A64" s="196" t="str">
        <f>'Приложение 3'!A63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4" s="240" t="str">
        <f t="shared" ref="B64:B65" si="2">B63</f>
        <v>293</v>
      </c>
      <c r="C64" s="96">
        <v>2</v>
      </c>
      <c r="D64" s="96">
        <v>3</v>
      </c>
      <c r="E64" s="97" t="s">
        <v>380</v>
      </c>
      <c r="F64" s="98">
        <v>100</v>
      </c>
      <c r="G64" s="133">
        <f>'Приложение 3'!F63</f>
        <v>2.8</v>
      </c>
      <c r="H64" s="133">
        <f>'Приложение 3'!G63</f>
        <v>0</v>
      </c>
      <c r="I64" s="133">
        <f>'Приложение 3'!H63</f>
        <v>0</v>
      </c>
      <c r="J64" s="239"/>
    </row>
    <row r="65" spans="1:10" s="169" customFormat="1" ht="31.1" x14ac:dyDescent="0.25">
      <c r="A65" s="196" t="str">
        <f>'Приложение 3'!A64</f>
        <v>Расходы на выплаты по оплате труда работников государственных (муниципальных органов) органов</v>
      </c>
      <c r="B65" s="240" t="str">
        <f t="shared" si="2"/>
        <v>293</v>
      </c>
      <c r="C65" s="96">
        <v>2</v>
      </c>
      <c r="D65" s="96">
        <v>3</v>
      </c>
      <c r="E65" s="97" t="s">
        <v>380</v>
      </c>
      <c r="F65" s="98">
        <v>120</v>
      </c>
      <c r="G65" s="133">
        <f>'Приложение 3'!F64</f>
        <v>2.8</v>
      </c>
      <c r="H65" s="133">
        <f>'Приложение 3'!G64</f>
        <v>0</v>
      </c>
      <c r="I65" s="133">
        <f>'Приложение 3'!H64</f>
        <v>0</v>
      </c>
      <c r="J65" s="239"/>
    </row>
    <row r="66" spans="1:10" s="169" customFormat="1" ht="31.1" x14ac:dyDescent="0.25">
      <c r="A66" s="196" t="str">
        <f>'Приложение 3'!A65</f>
        <v>Осуществление первичного воинского учета на территориях, где отсутствуют военные комиссариаты</v>
      </c>
      <c r="B66" s="240" t="str">
        <f>B62</f>
        <v>293</v>
      </c>
      <c r="C66" s="96">
        <v>2</v>
      </c>
      <c r="D66" s="96">
        <v>3</v>
      </c>
      <c r="E66" s="97" t="s">
        <v>38</v>
      </c>
      <c r="F66" s="184" t="s">
        <v>7</v>
      </c>
      <c r="G66" s="133">
        <f>'Приложение 3'!F65</f>
        <v>187.12</v>
      </c>
      <c r="H66" s="133">
        <f>'Приложение 3'!G65</f>
        <v>208.93</v>
      </c>
      <c r="I66" s="133">
        <f>'Приложение 3'!H65</f>
        <v>216.76000000000002</v>
      </c>
      <c r="J66" s="239"/>
    </row>
    <row r="67" spans="1:10" s="169" customFormat="1" ht="62.25" x14ac:dyDescent="0.25">
      <c r="A67" s="196" t="str">
        <f>'Приложение 3'!A66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7" s="240" t="str">
        <f t="shared" si="1"/>
        <v>293</v>
      </c>
      <c r="C67" s="96">
        <v>2</v>
      </c>
      <c r="D67" s="96">
        <v>3</v>
      </c>
      <c r="E67" s="97" t="s">
        <v>38</v>
      </c>
      <c r="F67" s="98">
        <v>100</v>
      </c>
      <c r="G67" s="133">
        <f>'Приложение 3'!F66</f>
        <v>177.12</v>
      </c>
      <c r="H67" s="133">
        <f>'Приложение 3'!G66</f>
        <v>189.12</v>
      </c>
      <c r="I67" s="133">
        <f>'Приложение 3'!H66</f>
        <v>196.8</v>
      </c>
      <c r="J67" s="239"/>
    </row>
    <row r="68" spans="1:10" s="169" customFormat="1" ht="31.1" x14ac:dyDescent="0.25">
      <c r="A68" s="196" t="str">
        <f>'Приложение 3'!A67</f>
        <v>Расходы на выплаты по оплате труда работников государственных (муниципальных органов) органов</v>
      </c>
      <c r="B68" s="240" t="str">
        <f t="shared" si="1"/>
        <v>293</v>
      </c>
      <c r="C68" s="96">
        <v>2</v>
      </c>
      <c r="D68" s="96">
        <v>3</v>
      </c>
      <c r="E68" s="97" t="s">
        <v>38</v>
      </c>
      <c r="F68" s="98">
        <v>120</v>
      </c>
      <c r="G68" s="133">
        <f>'Приложение 3'!F67</f>
        <v>177.12</v>
      </c>
      <c r="H68" s="133">
        <f>'Приложение 3'!G67</f>
        <v>189.12</v>
      </c>
      <c r="I68" s="133">
        <f>'Приложение 3'!H67</f>
        <v>196.8</v>
      </c>
      <c r="J68" s="239"/>
    </row>
    <row r="69" spans="1:10" s="169" customFormat="1" ht="31.1" x14ac:dyDescent="0.25">
      <c r="A69" s="196" t="str">
        <f>'Приложение 3'!A68</f>
        <v>Закупка товаров, работ и услуг для  государственных (муниципальных) нужд</v>
      </c>
      <c r="B69" s="240" t="str">
        <f t="shared" si="1"/>
        <v>293</v>
      </c>
      <c r="C69" s="96">
        <v>2</v>
      </c>
      <c r="D69" s="96">
        <v>3</v>
      </c>
      <c r="E69" s="97" t="s">
        <v>40</v>
      </c>
      <c r="F69" s="98">
        <v>200</v>
      </c>
      <c r="G69" s="133">
        <f>'Приложение 3'!F68</f>
        <v>10</v>
      </c>
      <c r="H69" s="133">
        <f>'Приложение 3'!G68</f>
        <v>19.809999999999999</v>
      </c>
      <c r="I69" s="133">
        <f>'Приложение 3'!H68</f>
        <v>19.96</v>
      </c>
      <c r="J69" s="239"/>
    </row>
    <row r="70" spans="1:10" s="169" customFormat="1" ht="31.1" x14ac:dyDescent="0.25">
      <c r="A70" s="196" t="str">
        <f>'Приложение 3'!A69</f>
        <v>Иные закупки товаров, работ и услуг для обеспечения государственных (муниципальных) нужд</v>
      </c>
      <c r="B70" s="240" t="str">
        <f t="shared" si="1"/>
        <v>293</v>
      </c>
      <c r="C70" s="96">
        <v>2</v>
      </c>
      <c r="D70" s="96">
        <v>3</v>
      </c>
      <c r="E70" s="97" t="s">
        <v>40</v>
      </c>
      <c r="F70" s="98">
        <v>240</v>
      </c>
      <c r="G70" s="133">
        <f>'Приложение 3'!F69</f>
        <v>10</v>
      </c>
      <c r="H70" s="133">
        <f>'Приложение 3'!G69</f>
        <v>19.809999999999999</v>
      </c>
      <c r="I70" s="133">
        <f>'Приложение 3'!H69</f>
        <v>19.96</v>
      </c>
      <c r="J70" s="239"/>
    </row>
    <row r="71" spans="1:10" ht="17.850000000000001" x14ac:dyDescent="0.25">
      <c r="A71" s="175" t="str">
        <f>'Приложение 3'!A70</f>
        <v>Национальная безопасность и правоохранительная деятельность</v>
      </c>
      <c r="B71" s="236" t="str">
        <f t="shared" si="1"/>
        <v>293</v>
      </c>
      <c r="C71" s="176">
        <v>3</v>
      </c>
      <c r="D71" s="96"/>
      <c r="E71" s="97"/>
      <c r="F71" s="98"/>
      <c r="G71" s="179">
        <f>'Приложение 3'!F70</f>
        <v>150</v>
      </c>
      <c r="H71" s="179">
        <f>'Приложение 3'!G70</f>
        <v>30</v>
      </c>
      <c r="I71" s="179">
        <f>'Приложение 3'!H70</f>
        <v>30</v>
      </c>
      <c r="J71" s="239"/>
    </row>
    <row r="72" spans="1:10" ht="31.1" x14ac:dyDescent="0.25">
      <c r="A72" s="175" t="str">
        <f>'Приложение 3'!A71</f>
        <v>Защита населения и территории от чрезвычайных ситуаций природного и техногенного характера, пожарная безопасность</v>
      </c>
      <c r="B72" s="236" t="str">
        <f t="shared" si="1"/>
        <v>293</v>
      </c>
      <c r="C72" s="176">
        <v>3</v>
      </c>
      <c r="D72" s="176">
        <v>10</v>
      </c>
      <c r="E72" s="177" t="s">
        <v>7</v>
      </c>
      <c r="F72" s="178" t="s">
        <v>7</v>
      </c>
      <c r="G72" s="179">
        <f>'Приложение 3'!F71</f>
        <v>150</v>
      </c>
      <c r="H72" s="179">
        <f>'Приложение 3'!G71</f>
        <v>30</v>
      </c>
      <c r="I72" s="179">
        <f>'Приложение 3'!H71</f>
        <v>30</v>
      </c>
      <c r="J72" s="239"/>
    </row>
    <row r="73" spans="1:10" ht="62.25" x14ac:dyDescent="0.25">
      <c r="A73" s="175" t="str">
        <f>'Приложение 3'!A72</f>
        <v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Усть-Чемского сельсовета"</v>
      </c>
      <c r="B73" s="236" t="str">
        <f t="shared" si="1"/>
        <v>293</v>
      </c>
      <c r="C73" s="176">
        <v>3</v>
      </c>
      <c r="D73" s="176">
        <v>10</v>
      </c>
      <c r="E73" s="177" t="s">
        <v>42</v>
      </c>
      <c r="F73" s="178" t="s">
        <v>7</v>
      </c>
      <c r="G73" s="179">
        <f>'Приложение 3'!F72</f>
        <v>150</v>
      </c>
      <c r="H73" s="179">
        <f>'Приложение 3'!G72</f>
        <v>30</v>
      </c>
      <c r="I73" s="179">
        <f>'Приложение 3'!H72</f>
        <v>30</v>
      </c>
      <c r="J73" s="239"/>
    </row>
    <row r="74" spans="1:10" s="169" customFormat="1" ht="17.850000000000001" x14ac:dyDescent="0.25">
      <c r="A74" s="196" t="str">
        <f>'Приложение 3'!A73</f>
        <v>Мероприятия по пожарной безопасности на территории поселения</v>
      </c>
      <c r="B74" s="240" t="str">
        <f t="shared" si="1"/>
        <v>293</v>
      </c>
      <c r="C74" s="96">
        <v>3</v>
      </c>
      <c r="D74" s="96">
        <v>10</v>
      </c>
      <c r="E74" s="97" t="s">
        <v>43</v>
      </c>
      <c r="F74" s="98" t="s">
        <v>7</v>
      </c>
      <c r="G74" s="133">
        <f>'Приложение 3'!F73</f>
        <v>150</v>
      </c>
      <c r="H74" s="133">
        <f>'Приложение 3'!G73</f>
        <v>30</v>
      </c>
      <c r="I74" s="133">
        <f>'Приложение 3'!H73</f>
        <v>30</v>
      </c>
      <c r="J74" s="239"/>
    </row>
    <row r="75" spans="1:10" s="169" customFormat="1" ht="31.1" x14ac:dyDescent="0.25">
      <c r="A75" s="196" t="str">
        <f>'Приложение 3'!A74</f>
        <v>Закупка товаров, работ и услуг для  государственных (муниципальных) нужд</v>
      </c>
      <c r="B75" s="240" t="str">
        <f t="shared" si="1"/>
        <v>293</v>
      </c>
      <c r="C75" s="96">
        <v>3</v>
      </c>
      <c r="D75" s="96">
        <v>10</v>
      </c>
      <c r="E75" s="97" t="s">
        <v>43</v>
      </c>
      <c r="F75" s="98">
        <v>200</v>
      </c>
      <c r="G75" s="133">
        <f>'Приложение 3'!F74</f>
        <v>150</v>
      </c>
      <c r="H75" s="133">
        <f>'Приложение 3'!G74</f>
        <v>30</v>
      </c>
      <c r="I75" s="133">
        <f>'Приложение 3'!H74</f>
        <v>30</v>
      </c>
      <c r="J75" s="239"/>
    </row>
    <row r="76" spans="1:10" s="169" customFormat="1" ht="31.1" x14ac:dyDescent="0.25">
      <c r="A76" s="196" t="str">
        <f>'Приложение 3'!A75</f>
        <v>Иные закупки товаров, работ и услуг для обеспечения государственных (муниципальных) нужд</v>
      </c>
      <c r="B76" s="240" t="str">
        <f t="shared" si="1"/>
        <v>293</v>
      </c>
      <c r="C76" s="96">
        <v>3</v>
      </c>
      <c r="D76" s="96">
        <v>10</v>
      </c>
      <c r="E76" s="97" t="s">
        <v>43</v>
      </c>
      <c r="F76" s="98">
        <v>240</v>
      </c>
      <c r="G76" s="133">
        <f>'Приложение 3'!F75</f>
        <v>150</v>
      </c>
      <c r="H76" s="133">
        <f>'Приложение 3'!G75</f>
        <v>30</v>
      </c>
      <c r="I76" s="133">
        <f>'Приложение 3'!H75</f>
        <v>30</v>
      </c>
      <c r="J76" s="239"/>
    </row>
    <row r="77" spans="1:10" ht="18.75" hidden="1" x14ac:dyDescent="0.2">
      <c r="A77" s="175" t="str">
        <f>'Приложение 3'!A76</f>
        <v>Непрограммные направления бюджета</v>
      </c>
      <c r="B77" s="236" t="str">
        <f t="shared" ref="B77:B138" si="3">B76</f>
        <v>293</v>
      </c>
      <c r="C77" s="176">
        <v>3</v>
      </c>
      <c r="D77" s="176">
        <v>10</v>
      </c>
      <c r="E77" s="177" t="s">
        <v>10</v>
      </c>
      <c r="F77" s="178"/>
      <c r="G77" s="179">
        <f>'Приложение 3'!F76</f>
        <v>0</v>
      </c>
      <c r="H77" s="179">
        <f>'Приложение 3'!G76</f>
        <v>0</v>
      </c>
      <c r="I77" s="179">
        <f>'Приложение 3'!H76</f>
        <v>0</v>
      </c>
      <c r="J77" s="239"/>
    </row>
    <row r="78" spans="1:10" s="169" customFormat="1" ht="47.25" hidden="1" x14ac:dyDescent="0.2">
      <c r="A78" s="196" t="str">
        <f>'Приложение 3'!A77</f>
        <v>Мероприятия по предупреждению и ликвидации последствий чрезвычайных ситуаций и стихийных бедствий природного и техногенного характера</v>
      </c>
      <c r="B78" s="240" t="str">
        <f t="shared" si="3"/>
        <v>293</v>
      </c>
      <c r="C78" s="96">
        <v>3</v>
      </c>
      <c r="D78" s="96">
        <v>10</v>
      </c>
      <c r="E78" s="97" t="s">
        <v>45</v>
      </c>
      <c r="F78" s="98"/>
      <c r="G78" s="133">
        <f>'Приложение 3'!F77</f>
        <v>0</v>
      </c>
      <c r="H78" s="133">
        <f>'Приложение 3'!G77</f>
        <v>0</v>
      </c>
      <c r="I78" s="133">
        <f>'Приложение 3'!H77</f>
        <v>0</v>
      </c>
      <c r="J78" s="239"/>
    </row>
    <row r="79" spans="1:10" s="169" customFormat="1" ht="31.55" hidden="1" x14ac:dyDescent="0.2">
      <c r="A79" s="196" t="str">
        <f>'Приложение 3'!A78</f>
        <v>Закупка товаров, работ и услуг для  государственных (муниципальных) нужд</v>
      </c>
      <c r="B79" s="240" t="str">
        <f t="shared" si="3"/>
        <v>293</v>
      </c>
      <c r="C79" s="96">
        <v>3</v>
      </c>
      <c r="D79" s="96">
        <v>10</v>
      </c>
      <c r="E79" s="97" t="s">
        <v>45</v>
      </c>
      <c r="F79" s="98">
        <v>200</v>
      </c>
      <c r="G79" s="133">
        <f>'Приложение 3'!F78</f>
        <v>0</v>
      </c>
      <c r="H79" s="133">
        <f>'Приложение 3'!G78</f>
        <v>0</v>
      </c>
      <c r="I79" s="133">
        <f>'Приложение 3'!H78</f>
        <v>0</v>
      </c>
      <c r="J79" s="239"/>
    </row>
    <row r="80" spans="1:10" s="169" customFormat="1" ht="31.55" hidden="1" x14ac:dyDescent="0.2">
      <c r="A80" s="196" t="str">
        <f>'Приложение 3'!A79</f>
        <v>Иные закупки товаров, работ и услуг для обеспечения государственных (муниципальных) нужд</v>
      </c>
      <c r="B80" s="240" t="str">
        <f t="shared" si="3"/>
        <v>293</v>
      </c>
      <c r="C80" s="96">
        <v>3</v>
      </c>
      <c r="D80" s="96">
        <v>10</v>
      </c>
      <c r="E80" s="97" t="s">
        <v>45</v>
      </c>
      <c r="F80" s="98">
        <v>240</v>
      </c>
      <c r="G80" s="133">
        <f>'Приложение 3'!F79</f>
        <v>0</v>
      </c>
      <c r="H80" s="133">
        <f>'Приложение 3'!G79</f>
        <v>0</v>
      </c>
      <c r="I80" s="133">
        <f>'Приложение 3'!H79</f>
        <v>0</v>
      </c>
      <c r="J80" s="239"/>
    </row>
    <row r="81" spans="1:10" ht="17.850000000000001" x14ac:dyDescent="0.25">
      <c r="A81" s="175" t="str">
        <f>'Приложение 3'!A80</f>
        <v>Национальная экономика</v>
      </c>
      <c r="B81" s="236" t="str">
        <f t="shared" si="3"/>
        <v>293</v>
      </c>
      <c r="C81" s="176">
        <v>4</v>
      </c>
      <c r="D81" s="96"/>
      <c r="E81" s="97"/>
      <c r="F81" s="98"/>
      <c r="G81" s="179">
        <f>'Приложение 3'!F80</f>
        <v>2837.9</v>
      </c>
      <c r="H81" s="179">
        <f>'Приложение 3'!G80</f>
        <v>2269</v>
      </c>
      <c r="I81" s="179">
        <f>'Приложение 3'!H80</f>
        <v>3132</v>
      </c>
      <c r="J81" s="239"/>
    </row>
    <row r="82" spans="1:10" ht="18.75" hidden="1" x14ac:dyDescent="0.2">
      <c r="A82" s="175" t="str">
        <f>'Приложение 3'!A81</f>
        <v>Водное хозяйство</v>
      </c>
      <c r="B82" s="236" t="str">
        <f t="shared" si="3"/>
        <v>293</v>
      </c>
      <c r="C82" s="242">
        <v>4</v>
      </c>
      <c r="D82" s="242">
        <v>6</v>
      </c>
      <c r="E82" s="243" t="s">
        <v>7</v>
      </c>
      <c r="F82" s="244" t="s">
        <v>7</v>
      </c>
      <c r="G82" s="179">
        <f>'Приложение 3'!F81</f>
        <v>0</v>
      </c>
      <c r="H82" s="179">
        <f>'Приложение 3'!G81</f>
        <v>0</v>
      </c>
      <c r="I82" s="179">
        <f>'Приложение 3'!H81</f>
        <v>0</v>
      </c>
      <c r="J82" s="239"/>
    </row>
    <row r="83" spans="1:10" s="169" customFormat="1" ht="18.75" hidden="1" x14ac:dyDescent="0.2">
      <c r="A83" s="196" t="str">
        <f>'Приложение 3'!A82</f>
        <v>Непрограммные направления бюджета</v>
      </c>
      <c r="B83" s="240" t="str">
        <f t="shared" si="3"/>
        <v>293</v>
      </c>
      <c r="C83" s="245">
        <v>4</v>
      </c>
      <c r="D83" s="245">
        <v>6</v>
      </c>
      <c r="E83" s="246" t="s">
        <v>10</v>
      </c>
      <c r="F83" s="247"/>
      <c r="G83" s="133">
        <f>'Приложение 3'!F82</f>
        <v>0</v>
      </c>
      <c r="H83" s="133">
        <f>'Приложение 3'!G82</f>
        <v>0</v>
      </c>
      <c r="I83" s="133">
        <f>'Приложение 3'!H82</f>
        <v>0</v>
      </c>
      <c r="J83" s="239"/>
    </row>
    <row r="84" spans="1:10" s="169" customFormat="1" ht="18.75" hidden="1" x14ac:dyDescent="0.2">
      <c r="A84" s="196" t="str">
        <f>'Приложение 3'!A83</f>
        <v>Иные мероприятия  в области водных ресурсов</v>
      </c>
      <c r="B84" s="240" t="str">
        <f t="shared" si="3"/>
        <v>293</v>
      </c>
      <c r="C84" s="245">
        <v>4</v>
      </c>
      <c r="D84" s="245">
        <v>6</v>
      </c>
      <c r="E84" s="246" t="s">
        <v>49</v>
      </c>
      <c r="F84" s="247"/>
      <c r="G84" s="133">
        <f>'Приложение 3'!F83</f>
        <v>0</v>
      </c>
      <c r="H84" s="133">
        <f>'Приложение 3'!G83</f>
        <v>0</v>
      </c>
      <c r="I84" s="133">
        <f>'Приложение 3'!H83</f>
        <v>0</v>
      </c>
      <c r="J84" s="239"/>
    </row>
    <row r="85" spans="1:10" s="169" customFormat="1" ht="31.55" hidden="1" x14ac:dyDescent="0.2">
      <c r="A85" s="196" t="str">
        <f>'Приложение 3'!A84</f>
        <v>Закупка товаров, работ и услуг для  государственных (муниципальных) нужд</v>
      </c>
      <c r="B85" s="240" t="str">
        <f t="shared" si="3"/>
        <v>293</v>
      </c>
      <c r="C85" s="245">
        <v>4</v>
      </c>
      <c r="D85" s="245">
        <v>6</v>
      </c>
      <c r="E85" s="246" t="s">
        <v>49</v>
      </c>
      <c r="F85" s="247">
        <v>200</v>
      </c>
      <c r="G85" s="133">
        <f>'Приложение 3'!F84</f>
        <v>0</v>
      </c>
      <c r="H85" s="133">
        <f>'Приложение 3'!G84</f>
        <v>0</v>
      </c>
      <c r="I85" s="133">
        <f>'Приложение 3'!H84</f>
        <v>0</v>
      </c>
      <c r="J85" s="239"/>
    </row>
    <row r="86" spans="1:10" s="169" customFormat="1" ht="31.55" hidden="1" x14ac:dyDescent="0.2">
      <c r="A86" s="196" t="str">
        <f>'Приложение 3'!A85</f>
        <v>Иные закупки товаров, работ и услуг для обеспечения государственных (муниципальных) нужд</v>
      </c>
      <c r="B86" s="240" t="str">
        <f t="shared" si="3"/>
        <v>293</v>
      </c>
      <c r="C86" s="245">
        <v>4</v>
      </c>
      <c r="D86" s="245">
        <v>6</v>
      </c>
      <c r="E86" s="246" t="s">
        <v>49</v>
      </c>
      <c r="F86" s="247">
        <v>240</v>
      </c>
      <c r="G86" s="133">
        <f>'Приложение 3'!F85</f>
        <v>0</v>
      </c>
      <c r="H86" s="133">
        <f>'Приложение 3'!G85</f>
        <v>0</v>
      </c>
      <c r="I86" s="133">
        <f>'Приложение 3'!H85</f>
        <v>0</v>
      </c>
      <c r="J86" s="239"/>
    </row>
    <row r="87" spans="1:10" ht="17.850000000000001" x14ac:dyDescent="0.25">
      <c r="A87" s="175" t="str">
        <f>'Приложение 3'!A86</f>
        <v>Дорожное хозяйство (дорожные фонды)</v>
      </c>
      <c r="B87" s="236" t="str">
        <f t="shared" si="3"/>
        <v>293</v>
      </c>
      <c r="C87" s="176">
        <v>4</v>
      </c>
      <c r="D87" s="176">
        <v>9</v>
      </c>
      <c r="E87" s="177" t="s">
        <v>7</v>
      </c>
      <c r="F87" s="178" t="s">
        <v>7</v>
      </c>
      <c r="G87" s="179">
        <f>'Приложение 3'!F86</f>
        <v>2837.9</v>
      </c>
      <c r="H87" s="179">
        <f>'Приложение 3'!G86</f>
        <v>2269</v>
      </c>
      <c r="I87" s="179">
        <f>'Приложение 3'!H86</f>
        <v>3132</v>
      </c>
      <c r="J87" s="239"/>
    </row>
    <row r="88" spans="1:10" ht="31.1" x14ac:dyDescent="0.25">
      <c r="A88" s="175" t="str">
        <f>'Приложение 3'!A87</f>
        <v>Муниципальная программа "Дорожное хозяйство на территории Усть-Чемского сельсовета"</v>
      </c>
      <c r="B88" s="236" t="str">
        <f t="shared" si="3"/>
        <v>293</v>
      </c>
      <c r="C88" s="176">
        <v>4</v>
      </c>
      <c r="D88" s="176">
        <v>9</v>
      </c>
      <c r="E88" s="177" t="s">
        <v>51</v>
      </c>
      <c r="F88" s="178"/>
      <c r="G88" s="179">
        <f>'Приложение 3'!F87</f>
        <v>2837.9</v>
      </c>
      <c r="H88" s="179">
        <f>'Приложение 3'!G87</f>
        <v>2269</v>
      </c>
      <c r="I88" s="179">
        <f>'Приложение 3'!H87</f>
        <v>3132</v>
      </c>
      <c r="J88" s="239"/>
    </row>
    <row r="89" spans="1:10" ht="18.75" hidden="1" x14ac:dyDescent="0.2">
      <c r="A89" s="196" t="str">
        <f>'Приложение 3'!A88</f>
        <v>Реализация инициативного проекта ""</v>
      </c>
      <c r="B89" s="240" t="str">
        <f t="shared" si="3"/>
        <v>293</v>
      </c>
      <c r="C89" s="96">
        <v>4</v>
      </c>
      <c r="D89" s="96">
        <v>9</v>
      </c>
      <c r="E89" s="97" t="str">
        <f>'Приложение 3'!D88</f>
        <v>52.0.00.70240</v>
      </c>
      <c r="F89" s="98"/>
      <c r="G89" s="133">
        <f>'Приложение 3'!F88</f>
        <v>0</v>
      </c>
      <c r="H89" s="133">
        <f>'Приложение 3'!G88</f>
        <v>0</v>
      </c>
      <c r="I89" s="133">
        <f>'Приложение 3'!H88</f>
        <v>0</v>
      </c>
      <c r="J89" s="239"/>
    </row>
    <row r="90" spans="1:10" s="169" customFormat="1" ht="31.55" hidden="1" x14ac:dyDescent="0.2">
      <c r="A90" s="196" t="str">
        <f>'Приложение 3'!A89</f>
        <v>Закупка товаров, работ и услуг для  государственных (муниципальных) нужд</v>
      </c>
      <c r="B90" s="240" t="str">
        <f t="shared" si="3"/>
        <v>293</v>
      </c>
      <c r="C90" s="96">
        <v>4</v>
      </c>
      <c r="D90" s="96">
        <v>9</v>
      </c>
      <c r="E90" s="97" t="str">
        <f>'Приложение 3'!D89</f>
        <v>52.0.00.70240</v>
      </c>
      <c r="F90" s="98">
        <f>'Приложение 3'!E89</f>
        <v>200</v>
      </c>
      <c r="G90" s="133">
        <f>'Приложение 3'!F89</f>
        <v>0</v>
      </c>
      <c r="H90" s="133">
        <f>'Приложение 3'!G89</f>
        <v>0</v>
      </c>
      <c r="I90" s="133">
        <f>'Приложение 3'!H89</f>
        <v>0</v>
      </c>
      <c r="J90" s="239"/>
    </row>
    <row r="91" spans="1:10" s="169" customFormat="1" ht="31.55" hidden="1" x14ac:dyDescent="0.2">
      <c r="A91" s="196" t="str">
        <f>'Приложение 3'!A90</f>
        <v>Иные закупки товаров, работ и услуг для обеспечения государственных (муниципальных) нужд</v>
      </c>
      <c r="B91" s="240" t="str">
        <f t="shared" si="3"/>
        <v>293</v>
      </c>
      <c r="C91" s="96">
        <v>4</v>
      </c>
      <c r="D91" s="96">
        <v>9</v>
      </c>
      <c r="E91" s="97" t="str">
        <f>'Приложение 3'!D90</f>
        <v>52.0.00.70240</v>
      </c>
      <c r="F91" s="98">
        <f>'Приложение 3'!E90</f>
        <v>240</v>
      </c>
      <c r="G91" s="133">
        <f>'Приложение 3'!F90</f>
        <v>0</v>
      </c>
      <c r="H91" s="133">
        <f>'Приложение 3'!G90</f>
        <v>0</v>
      </c>
      <c r="I91" s="133">
        <f>'Приложение 3'!H90</f>
        <v>0</v>
      </c>
      <c r="J91" s="239"/>
    </row>
    <row r="92" spans="1:10" s="169" customFormat="1" ht="31.55" hidden="1" x14ac:dyDescent="0.2">
      <c r="A92" s="196" t="str">
        <f>'Приложение 3'!A91</f>
        <v>Реализация социально значимых проектов в сфере развития общественной инфраструктуры</v>
      </c>
      <c r="B92" s="240" t="str">
        <f t="shared" si="3"/>
        <v>293</v>
      </c>
      <c r="C92" s="96">
        <v>4</v>
      </c>
      <c r="D92" s="96">
        <v>9</v>
      </c>
      <c r="E92" s="97" t="str">
        <f>'Приложение 3'!D91</f>
        <v>52.0.00.70370</v>
      </c>
      <c r="F92" s="98"/>
      <c r="G92" s="133">
        <f>'Приложение 3'!F91</f>
        <v>0</v>
      </c>
      <c r="H92" s="133">
        <f>'Приложение 3'!G91</f>
        <v>0</v>
      </c>
      <c r="I92" s="133">
        <f>'Приложение 3'!H91</f>
        <v>0</v>
      </c>
      <c r="J92" s="239"/>
    </row>
    <row r="93" spans="1:10" s="169" customFormat="1" ht="31.55" hidden="1" x14ac:dyDescent="0.2">
      <c r="A93" s="196" t="str">
        <f>'Приложение 3'!A92</f>
        <v>Закупка товаров, работ и услуг для  государственных (муниципальных) нужд</v>
      </c>
      <c r="B93" s="240" t="str">
        <f t="shared" si="3"/>
        <v>293</v>
      </c>
      <c r="C93" s="96">
        <v>4</v>
      </c>
      <c r="D93" s="96">
        <v>9</v>
      </c>
      <c r="E93" s="97" t="str">
        <f>'Приложение 3'!D92</f>
        <v>52.0.00.70370</v>
      </c>
      <c r="F93" s="98">
        <f>'Приложение 3'!E92</f>
        <v>200</v>
      </c>
      <c r="G93" s="133">
        <f>'Приложение 3'!F92</f>
        <v>0</v>
      </c>
      <c r="H93" s="133">
        <f>'Приложение 3'!G92</f>
        <v>0</v>
      </c>
      <c r="I93" s="133">
        <f>'Приложение 3'!H92</f>
        <v>0</v>
      </c>
      <c r="J93" s="239"/>
    </row>
    <row r="94" spans="1:10" s="169" customFormat="1" ht="31.55" hidden="1" x14ac:dyDescent="0.2">
      <c r="A94" s="196" t="str">
        <f>'Приложение 3'!A93</f>
        <v>Иные закупки товаров, работ и услуг для обеспечения государственных (муниципальных) нужд</v>
      </c>
      <c r="B94" s="240" t="str">
        <f t="shared" si="3"/>
        <v>293</v>
      </c>
      <c r="C94" s="96">
        <v>4</v>
      </c>
      <c r="D94" s="96">
        <v>9</v>
      </c>
      <c r="E94" s="97" t="str">
        <f>'Приложение 3'!D93</f>
        <v>52.0.00.70370</v>
      </c>
      <c r="F94" s="98">
        <f>'Приложение 3'!E93</f>
        <v>240</v>
      </c>
      <c r="G94" s="133">
        <f>'Приложение 3'!F93</f>
        <v>0</v>
      </c>
      <c r="H94" s="133">
        <f>'Приложение 3'!G93</f>
        <v>0</v>
      </c>
      <c r="I94" s="133">
        <f>'Приложение 3'!H93</f>
        <v>0</v>
      </c>
      <c r="J94" s="239"/>
    </row>
    <row r="95" spans="1:10" s="169" customFormat="1" ht="31.1" x14ac:dyDescent="0.25">
      <c r="A95" s="196" t="str">
        <f>'Приложение 3'!A94</f>
        <v xml:space="preserve">Развитие автомобильных дорог местного значения на территории поселения </v>
      </c>
      <c r="B95" s="240" t="str">
        <f t="shared" si="3"/>
        <v>293</v>
      </c>
      <c r="C95" s="96">
        <v>4</v>
      </c>
      <c r="D95" s="96">
        <v>9</v>
      </c>
      <c r="E95" s="97" t="str">
        <f>'Приложение 3'!D94</f>
        <v>52.0.00.9Д010</v>
      </c>
      <c r="F95" s="98"/>
      <c r="G95" s="133">
        <f>'Приложение 3'!F94</f>
        <v>2837.9</v>
      </c>
      <c r="H95" s="133">
        <f>'Приложение 3'!G94</f>
        <v>2269</v>
      </c>
      <c r="I95" s="133">
        <f>'Приложение 3'!H94</f>
        <v>3132</v>
      </c>
      <c r="J95" s="239"/>
    </row>
    <row r="96" spans="1:10" s="169" customFormat="1" ht="31.1" x14ac:dyDescent="0.25">
      <c r="A96" s="196" t="str">
        <f>'Приложение 3'!A95</f>
        <v>Закупка товаров, работ и услуг для  государственных (муниципальных) нужд</v>
      </c>
      <c r="B96" s="240" t="str">
        <f t="shared" si="3"/>
        <v>293</v>
      </c>
      <c r="C96" s="96">
        <v>4</v>
      </c>
      <c r="D96" s="96">
        <v>9</v>
      </c>
      <c r="E96" s="97" t="str">
        <f>'Приложение 3'!D95</f>
        <v>52.0.00.9Д010</v>
      </c>
      <c r="F96" s="98">
        <f>'Приложение 3'!E95</f>
        <v>200</v>
      </c>
      <c r="G96" s="133">
        <f>'Приложение 3'!F95</f>
        <v>2837.9</v>
      </c>
      <c r="H96" s="133">
        <f>'Приложение 3'!G95</f>
        <v>2269</v>
      </c>
      <c r="I96" s="133">
        <f>'Приложение 3'!H95</f>
        <v>3132</v>
      </c>
      <c r="J96" s="239"/>
    </row>
    <row r="97" spans="1:10" s="169" customFormat="1" ht="31.1" x14ac:dyDescent="0.25">
      <c r="A97" s="196" t="str">
        <f>'Приложение 3'!A96</f>
        <v>Иные закупки товаров, работ и услуг для обеспечения государственных (муниципальных) нужд</v>
      </c>
      <c r="B97" s="240" t="str">
        <f t="shared" si="3"/>
        <v>293</v>
      </c>
      <c r="C97" s="96">
        <v>4</v>
      </c>
      <c r="D97" s="96">
        <v>9</v>
      </c>
      <c r="E97" s="97" t="str">
        <f>'Приложение 3'!D96</f>
        <v>52.0.00.9Д010</v>
      </c>
      <c r="F97" s="98">
        <f>'Приложение 3'!E96</f>
        <v>240</v>
      </c>
      <c r="G97" s="133">
        <f>'Приложение 3'!F96</f>
        <v>2837.9</v>
      </c>
      <c r="H97" s="133">
        <f>'Приложение 3'!G96</f>
        <v>2269</v>
      </c>
      <c r="I97" s="133">
        <f>'Приложение 3'!H96</f>
        <v>3132</v>
      </c>
      <c r="J97" s="239"/>
    </row>
    <row r="98" spans="1:10" s="169" customFormat="1" ht="31.55" hidden="1" x14ac:dyDescent="0.2">
      <c r="A98" s="196" t="str">
        <f>'Приложение 3'!A97</f>
        <v>Обеспечение безопасности дорожного движения на территории поселения</v>
      </c>
      <c r="B98" s="240" t="str">
        <f t="shared" si="3"/>
        <v>293</v>
      </c>
      <c r="C98" s="96">
        <v>4</v>
      </c>
      <c r="D98" s="96">
        <v>9</v>
      </c>
      <c r="E98" s="97" t="str">
        <f>'Приложение 3'!D97</f>
        <v>52.0.00.9Д020</v>
      </c>
      <c r="F98" s="98"/>
      <c r="G98" s="133">
        <f>'Приложение 3'!F97</f>
        <v>0</v>
      </c>
      <c r="H98" s="133">
        <f>'Приложение 3'!G97</f>
        <v>0</v>
      </c>
      <c r="I98" s="133">
        <f>'Приложение 3'!H97</f>
        <v>0</v>
      </c>
      <c r="J98" s="239"/>
    </row>
    <row r="99" spans="1:10" s="169" customFormat="1" ht="31.55" hidden="1" x14ac:dyDescent="0.2">
      <c r="A99" s="196" t="str">
        <f>'Приложение 3'!A98</f>
        <v>Закупка товаров, работ и услуг для  государственных (муниципальных) нужд</v>
      </c>
      <c r="B99" s="240" t="str">
        <f t="shared" si="3"/>
        <v>293</v>
      </c>
      <c r="C99" s="96">
        <v>4</v>
      </c>
      <c r="D99" s="96">
        <v>9</v>
      </c>
      <c r="E99" s="97" t="str">
        <f>'Приложение 3'!D98</f>
        <v>52.0.00.9Д020</v>
      </c>
      <c r="F99" s="98">
        <f>'Приложение 3'!E98</f>
        <v>200</v>
      </c>
      <c r="G99" s="133">
        <f>'Приложение 3'!F98</f>
        <v>0</v>
      </c>
      <c r="H99" s="133">
        <f>'Приложение 3'!G98</f>
        <v>0</v>
      </c>
      <c r="I99" s="133">
        <f>'Приложение 3'!H98</f>
        <v>0</v>
      </c>
      <c r="J99" s="239"/>
    </row>
    <row r="100" spans="1:10" s="169" customFormat="1" ht="31.55" hidden="1" x14ac:dyDescent="0.2">
      <c r="A100" s="196" t="str">
        <f>'Приложение 3'!A99</f>
        <v>Иные закупки товаров, работ и услуг для обеспечения государственных (муниципальных) нужд</v>
      </c>
      <c r="B100" s="240" t="str">
        <f t="shared" si="3"/>
        <v>293</v>
      </c>
      <c r="C100" s="96">
        <v>4</v>
      </c>
      <c r="D100" s="96">
        <v>9</v>
      </c>
      <c r="E100" s="97" t="str">
        <f>'Приложение 3'!D99</f>
        <v>52.0.00.9Д020</v>
      </c>
      <c r="F100" s="98">
        <f>'Приложение 3'!E99</f>
        <v>240</v>
      </c>
      <c r="G100" s="133">
        <f>'Приложение 3'!F99</f>
        <v>0</v>
      </c>
      <c r="H100" s="133">
        <f>'Приложение 3'!G99</f>
        <v>0</v>
      </c>
      <c r="I100" s="133">
        <f>'Приложение 3'!H99</f>
        <v>0</v>
      </c>
      <c r="J100" s="239"/>
    </row>
    <row r="101" spans="1:10" s="169" customFormat="1" ht="63.1" hidden="1" x14ac:dyDescent="0.2">
      <c r="A101" s="196" t="str">
        <f>'Приложение 3'!A100</f>
        <v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</v>
      </c>
      <c r="B101" s="240" t="str">
        <f t="shared" si="3"/>
        <v>293</v>
      </c>
      <c r="C101" s="96">
        <v>4</v>
      </c>
      <c r="D101" s="96">
        <v>9</v>
      </c>
      <c r="E101" s="97" t="str">
        <f>'Приложение 3'!D100</f>
        <v>52.0.00.9Д160</v>
      </c>
      <c r="F101" s="98"/>
      <c r="G101" s="133">
        <f>'Приложение 3'!F100</f>
        <v>0</v>
      </c>
      <c r="H101" s="133">
        <f>'Приложение 3'!G100</f>
        <v>0</v>
      </c>
      <c r="I101" s="133">
        <f>'Приложение 3'!H100</f>
        <v>0</v>
      </c>
      <c r="J101" s="239"/>
    </row>
    <row r="102" spans="1:10" s="169" customFormat="1" ht="31.55" hidden="1" x14ac:dyDescent="0.2">
      <c r="A102" s="196" t="str">
        <f>'Приложение 3'!A101</f>
        <v>Закупка товаров, работ и услуг для  государственных (муниципальных) нужд</v>
      </c>
      <c r="B102" s="240" t="str">
        <f t="shared" si="3"/>
        <v>293</v>
      </c>
      <c r="C102" s="96">
        <v>4</v>
      </c>
      <c r="D102" s="96">
        <v>9</v>
      </c>
      <c r="E102" s="97" t="str">
        <f>'Приложение 3'!D101</f>
        <v>52.0.00.9Д160</v>
      </c>
      <c r="F102" s="98">
        <f>'Приложение 3'!E101</f>
        <v>200</v>
      </c>
      <c r="G102" s="133">
        <f>'Приложение 3'!F101</f>
        <v>0</v>
      </c>
      <c r="H102" s="133">
        <f>'Приложение 3'!G101</f>
        <v>0</v>
      </c>
      <c r="I102" s="133">
        <f>'Приложение 3'!H101</f>
        <v>0</v>
      </c>
      <c r="J102" s="239"/>
    </row>
    <row r="103" spans="1:10" s="169" customFormat="1" ht="31.55" hidden="1" x14ac:dyDescent="0.2">
      <c r="A103" s="196" t="str">
        <f>'Приложение 3'!A102</f>
        <v>Иные закупки товаров, работ и услуг для обеспечения государственных (муниципальных) нужд</v>
      </c>
      <c r="B103" s="240" t="str">
        <f t="shared" si="3"/>
        <v>293</v>
      </c>
      <c r="C103" s="96">
        <v>4</v>
      </c>
      <c r="D103" s="96">
        <v>9</v>
      </c>
      <c r="E103" s="97" t="str">
        <f>'Приложение 3'!D102</f>
        <v>52.0.00.9Д160</v>
      </c>
      <c r="F103" s="98">
        <f>'Приложение 3'!E102</f>
        <v>240</v>
      </c>
      <c r="G103" s="133">
        <f>'Приложение 3'!F102</f>
        <v>0</v>
      </c>
      <c r="H103" s="133">
        <f>'Приложение 3'!G102</f>
        <v>0</v>
      </c>
      <c r="I103" s="133">
        <f>'Приложение 3'!H102</f>
        <v>0</v>
      </c>
      <c r="J103" s="239"/>
    </row>
    <row r="104" spans="1:10" s="169" customFormat="1" ht="47.25" hidden="1" x14ac:dyDescent="0.2">
      <c r="A104" s="196" t="str">
        <f>'Приложение 3'!A103</f>
        <v>Финансовое обеспечение деятельности муниципальных образований Новосибирской области по управлению дорожным хозяйством</v>
      </c>
      <c r="B104" s="240" t="str">
        <f t="shared" si="3"/>
        <v>293</v>
      </c>
      <c r="C104" s="96">
        <v>4</v>
      </c>
      <c r="D104" s="96">
        <v>9</v>
      </c>
      <c r="E104" s="97" t="str">
        <f>'Приложение 3'!D103</f>
        <v>52.0.00.9Д880</v>
      </c>
      <c r="F104" s="98"/>
      <c r="G104" s="133">
        <f>'Приложение 3'!F103</f>
        <v>0</v>
      </c>
      <c r="H104" s="133">
        <f>'Приложение 3'!G103</f>
        <v>0</v>
      </c>
      <c r="I104" s="133">
        <f>'Приложение 3'!H103</f>
        <v>0</v>
      </c>
      <c r="J104" s="239"/>
    </row>
    <row r="105" spans="1:10" s="169" customFormat="1" ht="18.75" hidden="1" x14ac:dyDescent="0.2">
      <c r="A105" s="196" t="str">
        <f>'Приложение 3'!A104</f>
        <v>Иные бюджетные ассигнования</v>
      </c>
      <c r="B105" s="240" t="str">
        <f t="shared" si="3"/>
        <v>293</v>
      </c>
      <c r="C105" s="96">
        <v>4</v>
      </c>
      <c r="D105" s="96">
        <v>9</v>
      </c>
      <c r="E105" s="97" t="str">
        <f>'Приложение 3'!D104</f>
        <v>52.0.00.9Д880</v>
      </c>
      <c r="F105" s="98">
        <f>'Приложение 3'!E104</f>
        <v>800</v>
      </c>
      <c r="G105" s="133">
        <f>'Приложение 3'!F104</f>
        <v>0</v>
      </c>
      <c r="H105" s="133">
        <f>'Приложение 3'!G104</f>
        <v>0</v>
      </c>
      <c r="I105" s="133">
        <f>'Приложение 3'!H104</f>
        <v>0</v>
      </c>
      <c r="J105" s="239"/>
    </row>
    <row r="106" spans="1:10" s="169" customFormat="1" ht="18.75" hidden="1" x14ac:dyDescent="0.2">
      <c r="A106" s="196" t="str">
        <f>'Приложение 3'!A105</f>
        <v xml:space="preserve">Уплата налогов, сборов и иных платежей </v>
      </c>
      <c r="B106" s="240" t="str">
        <f t="shared" si="3"/>
        <v>293</v>
      </c>
      <c r="C106" s="96">
        <v>4</v>
      </c>
      <c r="D106" s="96">
        <v>9</v>
      </c>
      <c r="E106" s="97" t="str">
        <f>'Приложение 3'!D105</f>
        <v>52.0.00.9Д880</v>
      </c>
      <c r="F106" s="98">
        <f>'Приложение 3'!E105</f>
        <v>850</v>
      </c>
      <c r="G106" s="133">
        <f>'Приложение 3'!F105</f>
        <v>0</v>
      </c>
      <c r="H106" s="133">
        <f>'Приложение 3'!G105</f>
        <v>0</v>
      </c>
      <c r="I106" s="133">
        <f>'Приложение 3'!H105</f>
        <v>0</v>
      </c>
      <c r="J106" s="239"/>
    </row>
    <row r="107" spans="1:10" s="169" customFormat="1" ht="18.75" hidden="1" x14ac:dyDescent="0.2">
      <c r="A107" s="196" t="str">
        <f>'Приложение 3'!A106</f>
        <v>Софинанансирование инициативного проекта ""</v>
      </c>
      <c r="B107" s="240" t="str">
        <f t="shared" si="3"/>
        <v>293</v>
      </c>
      <c r="C107" s="96">
        <v>4</v>
      </c>
      <c r="D107" s="96">
        <v>9</v>
      </c>
      <c r="E107" s="97" t="str">
        <f>'Приложение 3'!D106</f>
        <v>52.0.00.S0240</v>
      </c>
      <c r="F107" s="98"/>
      <c r="G107" s="133">
        <f>'Приложение 3'!F106</f>
        <v>0</v>
      </c>
      <c r="H107" s="133">
        <f>'Приложение 3'!G106</f>
        <v>0</v>
      </c>
      <c r="I107" s="133">
        <f>'Приложение 3'!H106</f>
        <v>0</v>
      </c>
      <c r="J107" s="239"/>
    </row>
    <row r="108" spans="1:10" s="169" customFormat="1" ht="31.55" hidden="1" x14ac:dyDescent="0.2">
      <c r="A108" s="196" t="str">
        <f>'Приложение 3'!A107</f>
        <v>Закупка товаров, работ и услуг для  государственных (муниципальных) нужд</v>
      </c>
      <c r="B108" s="240" t="str">
        <f t="shared" si="3"/>
        <v>293</v>
      </c>
      <c r="C108" s="96">
        <v>4</v>
      </c>
      <c r="D108" s="96">
        <v>9</v>
      </c>
      <c r="E108" s="97" t="str">
        <f>'Приложение 3'!D107</f>
        <v>52.0.00.S0240</v>
      </c>
      <c r="F108" s="98">
        <f>'Приложение 3'!E107</f>
        <v>200</v>
      </c>
      <c r="G108" s="133">
        <f>'Приложение 3'!F107</f>
        <v>0</v>
      </c>
      <c r="H108" s="133">
        <f>'Приложение 3'!G107</f>
        <v>0</v>
      </c>
      <c r="I108" s="133">
        <f>'Приложение 3'!H107</f>
        <v>0</v>
      </c>
      <c r="J108" s="239"/>
    </row>
    <row r="109" spans="1:10" s="169" customFormat="1" ht="31.55" hidden="1" x14ac:dyDescent="0.2">
      <c r="A109" s="196" t="str">
        <f>'Приложение 3'!A108</f>
        <v>Иные закупки товаров, работ и услуг для обеспечения государственных (муниципальных) нужд</v>
      </c>
      <c r="B109" s="240" t="str">
        <f t="shared" si="3"/>
        <v>293</v>
      </c>
      <c r="C109" s="96">
        <v>4</v>
      </c>
      <c r="D109" s="96">
        <v>9</v>
      </c>
      <c r="E109" s="97" t="str">
        <f>'Приложение 3'!D108</f>
        <v>52.0.00.S0240</v>
      </c>
      <c r="F109" s="98">
        <f>'Приложение 3'!E108</f>
        <v>240</v>
      </c>
      <c r="G109" s="133">
        <f>'Приложение 3'!F108</f>
        <v>0</v>
      </c>
      <c r="H109" s="133">
        <f>'Приложение 3'!G108</f>
        <v>0</v>
      </c>
      <c r="I109" s="133">
        <f>'Приложение 3'!H108</f>
        <v>0</v>
      </c>
      <c r="J109" s="239"/>
    </row>
    <row r="110" spans="1:10" s="169" customFormat="1" ht="31.55" hidden="1" x14ac:dyDescent="0.2">
      <c r="A110" s="196" t="str">
        <f>'Приложение 3'!A109</f>
        <v>Софинансирование социально значимых проектов в сфере развития общественной инфраструктуры</v>
      </c>
      <c r="B110" s="240" t="str">
        <f t="shared" si="3"/>
        <v>293</v>
      </c>
      <c r="C110" s="96">
        <v>4</v>
      </c>
      <c r="D110" s="96">
        <v>9</v>
      </c>
      <c r="E110" s="97" t="str">
        <f>'Приложение 3'!D109</f>
        <v>52.0.00.S0370</v>
      </c>
      <c r="F110" s="98"/>
      <c r="G110" s="133">
        <f>'Приложение 3'!F109</f>
        <v>0</v>
      </c>
      <c r="H110" s="133">
        <f>'Приложение 3'!G109</f>
        <v>0</v>
      </c>
      <c r="I110" s="133">
        <f>'Приложение 3'!H109</f>
        <v>0</v>
      </c>
      <c r="J110" s="239"/>
    </row>
    <row r="111" spans="1:10" s="169" customFormat="1" ht="31.55" hidden="1" x14ac:dyDescent="0.2">
      <c r="A111" s="196" t="str">
        <f>'Приложение 3'!A110</f>
        <v>Закупка товаров, работ и услуг для  государственных (муниципальных) нужд</v>
      </c>
      <c r="B111" s="240" t="str">
        <f t="shared" si="3"/>
        <v>293</v>
      </c>
      <c r="C111" s="96">
        <v>4</v>
      </c>
      <c r="D111" s="96">
        <v>9</v>
      </c>
      <c r="E111" s="97" t="str">
        <f>'Приложение 3'!D110</f>
        <v>52.0.00.S0370</v>
      </c>
      <c r="F111" s="98">
        <f>'Приложение 3'!E110</f>
        <v>200</v>
      </c>
      <c r="G111" s="133">
        <f>'Приложение 3'!F110</f>
        <v>0</v>
      </c>
      <c r="H111" s="133">
        <f>'Приложение 3'!G110</f>
        <v>0</v>
      </c>
      <c r="I111" s="133">
        <f>'Приложение 3'!H110</f>
        <v>0</v>
      </c>
      <c r="J111" s="239"/>
    </row>
    <row r="112" spans="1:10" s="169" customFormat="1" ht="31.55" hidden="1" x14ac:dyDescent="0.2">
      <c r="A112" s="196" t="str">
        <f>'Приложение 3'!A111</f>
        <v>Иные закупки товаров, работ и услуг для обеспечения государственных (муниципальных) нужд</v>
      </c>
      <c r="B112" s="240" t="str">
        <f t="shared" si="3"/>
        <v>293</v>
      </c>
      <c r="C112" s="96">
        <v>4</v>
      </c>
      <c r="D112" s="96">
        <v>9</v>
      </c>
      <c r="E112" s="97" t="str">
        <f>'Приложение 3'!D111</f>
        <v>52.0.00.S0370</v>
      </c>
      <c r="F112" s="98">
        <f>'Приложение 3'!E111</f>
        <v>240</v>
      </c>
      <c r="G112" s="133">
        <f>'Приложение 3'!F111</f>
        <v>0</v>
      </c>
      <c r="H112" s="133">
        <f>'Приложение 3'!G111</f>
        <v>0</v>
      </c>
      <c r="I112" s="133">
        <f>'Приложение 3'!H111</f>
        <v>0</v>
      </c>
      <c r="J112" s="239"/>
    </row>
    <row r="113" spans="1:10" s="169" customFormat="1" ht="47.25" hidden="1" x14ac:dyDescent="0.2">
      <c r="A113" s="196" t="str">
        <f>'Приложение 3'!A112</f>
        <v>Софинансирование по устойчивому функционированию автомобильных дорог местного значения и исскуственных сооружений на них, а также улично-дорожной сети</v>
      </c>
      <c r="B113" s="240" t="str">
        <f t="shared" si="3"/>
        <v>293</v>
      </c>
      <c r="C113" s="96">
        <v>4</v>
      </c>
      <c r="D113" s="96">
        <v>9</v>
      </c>
      <c r="E113" s="97" t="str">
        <f>'Приложение 3'!D112</f>
        <v>52.0.00.SД160</v>
      </c>
      <c r="F113" s="98"/>
      <c r="G113" s="133">
        <f>'Приложение 3'!F112</f>
        <v>0</v>
      </c>
      <c r="H113" s="133">
        <f>'Приложение 3'!G112</f>
        <v>0</v>
      </c>
      <c r="I113" s="133">
        <f>'Приложение 3'!H112</f>
        <v>0</v>
      </c>
      <c r="J113" s="239"/>
    </row>
    <row r="114" spans="1:10" s="169" customFormat="1" ht="31.55" hidden="1" x14ac:dyDescent="0.2">
      <c r="A114" s="196" t="str">
        <f>'Приложение 3'!A113</f>
        <v>Закупка товаров, работ и услуг для  государственных (муниципальных) нужд</v>
      </c>
      <c r="B114" s="240" t="str">
        <f t="shared" si="3"/>
        <v>293</v>
      </c>
      <c r="C114" s="96">
        <v>4</v>
      </c>
      <c r="D114" s="96">
        <v>9</v>
      </c>
      <c r="E114" s="97" t="str">
        <f>'Приложение 3'!D113</f>
        <v>52.0.00.SД160</v>
      </c>
      <c r="F114" s="98">
        <f>'Приложение 3'!E113</f>
        <v>200</v>
      </c>
      <c r="G114" s="133">
        <f>'Приложение 3'!F113</f>
        <v>0</v>
      </c>
      <c r="H114" s="133">
        <f>'Приложение 3'!G113</f>
        <v>0</v>
      </c>
      <c r="I114" s="133">
        <f>'Приложение 3'!H113</f>
        <v>0</v>
      </c>
      <c r="J114" s="239"/>
    </row>
    <row r="115" spans="1:10" s="169" customFormat="1" ht="31.55" hidden="1" x14ac:dyDescent="0.2">
      <c r="A115" s="196" t="str">
        <f>'Приложение 3'!A114</f>
        <v>Иные закупки товаров, работ и услуг для обеспечения государственных (муниципальных) нужд</v>
      </c>
      <c r="B115" s="240" t="str">
        <f t="shared" si="3"/>
        <v>293</v>
      </c>
      <c r="C115" s="96">
        <v>4</v>
      </c>
      <c r="D115" s="96">
        <v>9</v>
      </c>
      <c r="E115" s="97" t="str">
        <f>'Приложение 3'!D114</f>
        <v>52.0.00.SД160</v>
      </c>
      <c r="F115" s="98">
        <f>'Приложение 3'!E114</f>
        <v>240</v>
      </c>
      <c r="G115" s="133">
        <f>'Приложение 3'!F114</f>
        <v>0</v>
      </c>
      <c r="H115" s="133">
        <f>'Приложение 3'!G114</f>
        <v>0</v>
      </c>
      <c r="I115" s="133">
        <f>'Приложение 3'!H114</f>
        <v>0</v>
      </c>
      <c r="J115" s="239"/>
    </row>
    <row r="116" spans="1:10" s="169" customFormat="1" ht="47.25" hidden="1" x14ac:dyDescent="0.2">
      <c r="A116" s="196" t="str">
        <f>'Приложение 3'!A115</f>
        <v>Софинансирование финансового обеспечения деятельности муниципальных образований Новосибирской области по управлению дорожным хозяйством</v>
      </c>
      <c r="B116" s="240" t="str">
        <f t="shared" si="3"/>
        <v>293</v>
      </c>
      <c r="C116" s="96">
        <v>4</v>
      </c>
      <c r="D116" s="96">
        <v>9</v>
      </c>
      <c r="E116" s="97" t="str">
        <f>'Приложение 3'!D115</f>
        <v>52.0.00.SД880</v>
      </c>
      <c r="F116" s="98"/>
      <c r="G116" s="133">
        <f>'Приложение 3'!F115</f>
        <v>0</v>
      </c>
      <c r="H116" s="133">
        <f>'Приложение 3'!G115</f>
        <v>0</v>
      </c>
      <c r="I116" s="133">
        <f>'Приложение 3'!H115</f>
        <v>0</v>
      </c>
      <c r="J116" s="239"/>
    </row>
    <row r="117" spans="1:10" s="169" customFormat="1" ht="18.75" hidden="1" x14ac:dyDescent="0.2">
      <c r="A117" s="196" t="str">
        <f>'Приложение 3'!A116</f>
        <v>Иные бюджетные ассигнования</v>
      </c>
      <c r="B117" s="240" t="str">
        <f t="shared" si="3"/>
        <v>293</v>
      </c>
      <c r="C117" s="96">
        <v>4</v>
      </c>
      <c r="D117" s="96">
        <v>9</v>
      </c>
      <c r="E117" s="97" t="str">
        <f>'Приложение 3'!D116</f>
        <v>52.0.00.SД880</v>
      </c>
      <c r="F117" s="98">
        <f>'Приложение 3'!E116</f>
        <v>800</v>
      </c>
      <c r="G117" s="133">
        <f>'Приложение 3'!F116</f>
        <v>0</v>
      </c>
      <c r="H117" s="133">
        <f>'Приложение 3'!G116</f>
        <v>0</v>
      </c>
      <c r="I117" s="133">
        <f>'Приложение 3'!H116</f>
        <v>0</v>
      </c>
      <c r="J117" s="239"/>
    </row>
    <row r="118" spans="1:10" s="169" customFormat="1" ht="18.75" hidden="1" x14ac:dyDescent="0.2">
      <c r="A118" s="196" t="str">
        <f>'Приложение 3'!A117</f>
        <v xml:space="preserve">Уплата налогов, сборов и иных платежей </v>
      </c>
      <c r="B118" s="240" t="str">
        <f t="shared" si="3"/>
        <v>293</v>
      </c>
      <c r="C118" s="96">
        <v>4</v>
      </c>
      <c r="D118" s="96">
        <v>9</v>
      </c>
      <c r="E118" s="97" t="str">
        <f>'Приложение 3'!D117</f>
        <v>52.0.00.SД880</v>
      </c>
      <c r="F118" s="98">
        <f>'Приложение 3'!E117</f>
        <v>850</v>
      </c>
      <c r="G118" s="133">
        <f>'Приложение 3'!F117</f>
        <v>0</v>
      </c>
      <c r="H118" s="133">
        <f>'Приложение 3'!G117</f>
        <v>0</v>
      </c>
      <c r="I118" s="133">
        <f>'Приложение 3'!H117</f>
        <v>0</v>
      </c>
      <c r="J118" s="239"/>
    </row>
    <row r="119" spans="1:10" ht="18.75" hidden="1" x14ac:dyDescent="0.2">
      <c r="A119" s="175" t="str">
        <f>'Приложение 3'!A118</f>
        <v>Непрограммные направления бюджета</v>
      </c>
      <c r="B119" s="240" t="str">
        <f t="shared" si="3"/>
        <v>293</v>
      </c>
      <c r="C119" s="176">
        <v>4</v>
      </c>
      <c r="D119" s="176">
        <v>9</v>
      </c>
      <c r="E119" s="177" t="s">
        <v>10</v>
      </c>
      <c r="F119" s="178"/>
      <c r="G119" s="179">
        <f>'Приложение 3'!F118</f>
        <v>0</v>
      </c>
      <c r="H119" s="179">
        <f>'Приложение 3'!G118</f>
        <v>0</v>
      </c>
      <c r="I119" s="179">
        <f>'Приложение 3'!H118</f>
        <v>0</v>
      </c>
      <c r="J119" s="239"/>
    </row>
    <row r="120" spans="1:10" s="169" customFormat="1" ht="47.25" hidden="1" x14ac:dyDescent="0.2">
      <c r="A120" s="196" t="str">
        <f>'Приложение 3'!A119</f>
        <v xml:space="preserve">Мероприятия по развитию автомобильных дорог местного значения и обеспечение безопасности дорожного движения на территории поселения </v>
      </c>
      <c r="B120" s="240" t="str">
        <f t="shared" si="3"/>
        <v>293</v>
      </c>
      <c r="C120" s="96">
        <v>4</v>
      </c>
      <c r="D120" s="96">
        <v>9</v>
      </c>
      <c r="E120" s="97" t="s">
        <v>52</v>
      </c>
      <c r="F120" s="98"/>
      <c r="G120" s="133">
        <f>'Приложение 3'!F119</f>
        <v>0</v>
      </c>
      <c r="H120" s="133">
        <f>'Приложение 3'!G119</f>
        <v>0</v>
      </c>
      <c r="I120" s="133">
        <f>'Приложение 3'!H119</f>
        <v>0</v>
      </c>
      <c r="J120" s="239"/>
    </row>
    <row r="121" spans="1:10" s="169" customFormat="1" ht="31.55" hidden="1" x14ac:dyDescent="0.2">
      <c r="A121" s="196" t="str">
        <f>'Приложение 3'!A120</f>
        <v>Закупка товаров, работ и услуг для  государственных (муниципальных) нужд</v>
      </c>
      <c r="B121" s="240" t="str">
        <f t="shared" si="3"/>
        <v>293</v>
      </c>
      <c r="C121" s="96">
        <v>4</v>
      </c>
      <c r="D121" s="96">
        <v>9</v>
      </c>
      <c r="E121" s="97" t="s">
        <v>52</v>
      </c>
      <c r="F121" s="98">
        <v>200</v>
      </c>
      <c r="G121" s="133">
        <f>'Приложение 3'!F120</f>
        <v>0</v>
      </c>
      <c r="H121" s="133">
        <f>'Приложение 3'!G120</f>
        <v>0</v>
      </c>
      <c r="I121" s="133">
        <f>'Приложение 3'!H120</f>
        <v>0</v>
      </c>
      <c r="J121" s="239"/>
    </row>
    <row r="122" spans="1:10" s="169" customFormat="1" ht="31.55" hidden="1" x14ac:dyDescent="0.2">
      <c r="A122" s="196" t="str">
        <f>'Приложение 3'!A121</f>
        <v>Иные закупки товаров, работ и услуг для обеспечения государственных (муниципальных) нужд</v>
      </c>
      <c r="B122" s="240" t="str">
        <f t="shared" si="3"/>
        <v>293</v>
      </c>
      <c r="C122" s="96">
        <v>4</v>
      </c>
      <c r="D122" s="96">
        <v>9</v>
      </c>
      <c r="E122" s="97" t="s">
        <v>52</v>
      </c>
      <c r="F122" s="98">
        <v>240</v>
      </c>
      <c r="G122" s="133">
        <f>'Приложение 3'!F121</f>
        <v>0</v>
      </c>
      <c r="H122" s="133">
        <f>'Приложение 3'!G121</f>
        <v>0</v>
      </c>
      <c r="I122" s="133">
        <f>'Приложение 3'!H121</f>
        <v>0</v>
      </c>
      <c r="J122" s="239"/>
    </row>
    <row r="123" spans="1:10" s="169" customFormat="1" ht="31.55" hidden="1" x14ac:dyDescent="0.2">
      <c r="A123" s="196" t="str">
        <f>'Приложение 3'!A122</f>
        <v>Реализация социально значимых проектов в сфере развития общественной инфраструктуры</v>
      </c>
      <c r="B123" s="240" t="str">
        <f t="shared" si="3"/>
        <v>293</v>
      </c>
      <c r="C123" s="96">
        <v>4</v>
      </c>
      <c r="D123" s="96">
        <v>9</v>
      </c>
      <c r="E123" s="97" t="s">
        <v>203</v>
      </c>
      <c r="F123" s="98"/>
      <c r="G123" s="133">
        <f>'Приложение 3'!F122</f>
        <v>0</v>
      </c>
      <c r="H123" s="133">
        <f>'Приложение 3'!G122</f>
        <v>0</v>
      </c>
      <c r="I123" s="133">
        <f>'Приложение 3'!H122</f>
        <v>0</v>
      </c>
      <c r="J123" s="239"/>
    </row>
    <row r="124" spans="1:10" s="169" customFormat="1" ht="31.55" hidden="1" x14ac:dyDescent="0.2">
      <c r="A124" s="196" t="str">
        <f>'Приложение 3'!A123</f>
        <v>Закупка товаров, работ и услуг для  государственных (муниципальных) нужд</v>
      </c>
      <c r="B124" s="240" t="str">
        <f t="shared" si="3"/>
        <v>293</v>
      </c>
      <c r="C124" s="96">
        <v>4</v>
      </c>
      <c r="D124" s="96">
        <v>9</v>
      </c>
      <c r="E124" s="97" t="s">
        <v>203</v>
      </c>
      <c r="F124" s="98">
        <v>200</v>
      </c>
      <c r="G124" s="133">
        <f>'Приложение 3'!F123</f>
        <v>0</v>
      </c>
      <c r="H124" s="133">
        <f>'Приложение 3'!G123</f>
        <v>0</v>
      </c>
      <c r="I124" s="133">
        <f>'Приложение 3'!H123</f>
        <v>0</v>
      </c>
      <c r="J124" s="239"/>
    </row>
    <row r="125" spans="1:10" s="169" customFormat="1" ht="31.55" hidden="1" x14ac:dyDescent="0.2">
      <c r="A125" s="196" t="str">
        <f>'Приложение 3'!A124</f>
        <v>Иные закупки товаров, работ и услуг для обеспечения государственных (муниципальных) нужд</v>
      </c>
      <c r="B125" s="240" t="str">
        <f t="shared" si="3"/>
        <v>293</v>
      </c>
      <c r="C125" s="96">
        <v>4</v>
      </c>
      <c r="D125" s="96">
        <v>9</v>
      </c>
      <c r="E125" s="97" t="s">
        <v>203</v>
      </c>
      <c r="F125" s="98">
        <v>240</v>
      </c>
      <c r="G125" s="133">
        <f>'Приложение 3'!F124</f>
        <v>0</v>
      </c>
      <c r="H125" s="133">
        <f>'Приложение 3'!G124</f>
        <v>0</v>
      </c>
      <c r="I125" s="133">
        <f>'Приложение 3'!H124</f>
        <v>0</v>
      </c>
      <c r="J125" s="239"/>
    </row>
    <row r="126" spans="1:10" s="169" customFormat="1" ht="31.55" hidden="1" x14ac:dyDescent="0.2">
      <c r="A126" s="196" t="str">
        <f>'Приложение 3'!A125</f>
        <v>Софинансирование социально значимых проектов в сфере развития общественной инфраструктуры</v>
      </c>
      <c r="B126" s="240" t="str">
        <f t="shared" si="3"/>
        <v>293</v>
      </c>
      <c r="C126" s="96">
        <v>4</v>
      </c>
      <c r="D126" s="96">
        <v>9</v>
      </c>
      <c r="E126" s="97" t="s">
        <v>204</v>
      </c>
      <c r="F126" s="98"/>
      <c r="G126" s="133">
        <f>'Приложение 3'!F125</f>
        <v>0</v>
      </c>
      <c r="H126" s="133">
        <f>'Приложение 3'!G125</f>
        <v>0</v>
      </c>
      <c r="I126" s="133">
        <f>'Приложение 3'!H125</f>
        <v>0</v>
      </c>
      <c r="J126" s="239"/>
    </row>
    <row r="127" spans="1:10" s="169" customFormat="1" ht="31.55" hidden="1" x14ac:dyDescent="0.2">
      <c r="A127" s="196" t="str">
        <f>'Приложение 3'!A126</f>
        <v>Закупка товаров, работ и услуг для  государственных (муниципальных) нужд</v>
      </c>
      <c r="B127" s="240" t="str">
        <f t="shared" si="3"/>
        <v>293</v>
      </c>
      <c r="C127" s="96">
        <v>4</v>
      </c>
      <c r="D127" s="96">
        <v>9</v>
      </c>
      <c r="E127" s="97" t="s">
        <v>204</v>
      </c>
      <c r="F127" s="98">
        <v>200</v>
      </c>
      <c r="G127" s="133">
        <f>'Приложение 3'!F126</f>
        <v>0</v>
      </c>
      <c r="H127" s="133">
        <f>'Приложение 3'!G126</f>
        <v>0</v>
      </c>
      <c r="I127" s="133">
        <f>'Приложение 3'!H126</f>
        <v>0</v>
      </c>
      <c r="J127" s="239"/>
    </row>
    <row r="128" spans="1:10" s="169" customFormat="1" ht="31.55" hidden="1" x14ac:dyDescent="0.2">
      <c r="A128" s="196" t="str">
        <f>'Приложение 3'!A127</f>
        <v>Иные закупки товаров, работ и услуг для обеспечения государственных (муниципальных) нужд</v>
      </c>
      <c r="B128" s="240" t="str">
        <f t="shared" si="3"/>
        <v>293</v>
      </c>
      <c r="C128" s="96">
        <v>4</v>
      </c>
      <c r="D128" s="96">
        <v>9</v>
      </c>
      <c r="E128" s="97" t="s">
        <v>204</v>
      </c>
      <c r="F128" s="98">
        <v>240</v>
      </c>
      <c r="G128" s="133">
        <f>'Приложение 3'!F127</f>
        <v>0</v>
      </c>
      <c r="H128" s="133">
        <f>'Приложение 3'!G127</f>
        <v>0</v>
      </c>
      <c r="I128" s="133">
        <f>'Приложение 3'!H127</f>
        <v>0</v>
      </c>
      <c r="J128" s="239"/>
    </row>
    <row r="129" spans="1:10" ht="17.850000000000001" x14ac:dyDescent="0.25">
      <c r="A129" s="175" t="str">
        <f>'Приложение 3'!A128</f>
        <v>Жилищно-коммунальное хозяйство</v>
      </c>
      <c r="B129" s="236" t="str">
        <f t="shared" si="3"/>
        <v>293</v>
      </c>
      <c r="C129" s="176">
        <v>5</v>
      </c>
      <c r="D129" s="176" t="s">
        <v>7</v>
      </c>
      <c r="E129" s="177" t="s">
        <v>7</v>
      </c>
      <c r="F129" s="178" t="s">
        <v>7</v>
      </c>
      <c r="G129" s="179">
        <f>'Приложение 3'!F128</f>
        <v>600</v>
      </c>
      <c r="H129" s="179">
        <f>'Приложение 3'!G128</f>
        <v>900</v>
      </c>
      <c r="I129" s="179">
        <f>'Приложение 3'!H128</f>
        <v>900</v>
      </c>
      <c r="J129" s="239"/>
    </row>
    <row r="130" spans="1:10" ht="18.75" hidden="1" x14ac:dyDescent="0.2">
      <c r="A130" s="175" t="str">
        <f>'Приложение 3'!A129</f>
        <v>Жилищное хозяйство</v>
      </c>
      <c r="B130" s="236" t="str">
        <f t="shared" si="3"/>
        <v>293</v>
      </c>
      <c r="C130" s="176">
        <v>5</v>
      </c>
      <c r="D130" s="176">
        <v>1</v>
      </c>
      <c r="E130" s="177" t="s">
        <v>7</v>
      </c>
      <c r="F130" s="178" t="s">
        <v>7</v>
      </c>
      <c r="G130" s="179">
        <f>'Приложение 3'!F129</f>
        <v>0</v>
      </c>
      <c r="H130" s="179">
        <f>'Приложение 3'!G129</f>
        <v>0</v>
      </c>
      <c r="I130" s="179">
        <f>'Приложение 3'!H129</f>
        <v>0</v>
      </c>
      <c r="J130" s="239"/>
    </row>
    <row r="131" spans="1:10" s="169" customFormat="1" ht="18.75" hidden="1" x14ac:dyDescent="0.2">
      <c r="A131" s="196" t="str">
        <f>'Приложение 3'!A130</f>
        <v>Непрограммные направления расходов</v>
      </c>
      <c r="B131" s="240" t="str">
        <f t="shared" si="3"/>
        <v>293</v>
      </c>
      <c r="C131" s="96">
        <v>5</v>
      </c>
      <c r="D131" s="96">
        <v>1</v>
      </c>
      <c r="E131" s="97" t="s">
        <v>10</v>
      </c>
      <c r="F131" s="98"/>
      <c r="G131" s="133">
        <f>'Приложение 3'!F130</f>
        <v>0</v>
      </c>
      <c r="H131" s="133">
        <f>'Приложение 3'!G130</f>
        <v>0</v>
      </c>
      <c r="I131" s="133">
        <f>'Приложение 3'!H130</f>
        <v>0</v>
      </c>
      <c r="J131" s="239"/>
    </row>
    <row r="132" spans="1:10" s="169" customFormat="1" ht="18.75" hidden="1" x14ac:dyDescent="0.2">
      <c r="A132" s="196" t="str">
        <f>'Приложение 3'!A131</f>
        <v xml:space="preserve">Мероприятия в области жилищно-коммунального хозяйства </v>
      </c>
      <c r="B132" s="240" t="str">
        <f t="shared" si="3"/>
        <v>293</v>
      </c>
      <c r="C132" s="96">
        <v>5</v>
      </c>
      <c r="D132" s="96">
        <v>1</v>
      </c>
      <c r="E132" s="97" t="s">
        <v>57</v>
      </c>
      <c r="F132" s="98"/>
      <c r="G132" s="133">
        <f>'Приложение 3'!F131</f>
        <v>0</v>
      </c>
      <c r="H132" s="133">
        <f>'Приложение 3'!G131</f>
        <v>0</v>
      </c>
      <c r="I132" s="133">
        <f>'Приложение 3'!H131</f>
        <v>0</v>
      </c>
      <c r="J132" s="239"/>
    </row>
    <row r="133" spans="1:10" s="169" customFormat="1" ht="31.55" hidden="1" x14ac:dyDescent="0.2">
      <c r="A133" s="196" t="str">
        <f>'Приложение 3'!A132</f>
        <v>Закупка товаров, работ и услуг для  государственных (муниципальных) нужд</v>
      </c>
      <c r="B133" s="240" t="str">
        <f t="shared" si="3"/>
        <v>293</v>
      </c>
      <c r="C133" s="96">
        <v>5</v>
      </c>
      <c r="D133" s="96">
        <v>1</v>
      </c>
      <c r="E133" s="97" t="s">
        <v>57</v>
      </c>
      <c r="F133" s="98">
        <v>200</v>
      </c>
      <c r="G133" s="133">
        <f>'Приложение 3'!F132</f>
        <v>0</v>
      </c>
      <c r="H133" s="133">
        <f>'Приложение 3'!G132</f>
        <v>0</v>
      </c>
      <c r="I133" s="133">
        <f>'Приложение 3'!H132</f>
        <v>0</v>
      </c>
      <c r="J133" s="239"/>
    </row>
    <row r="134" spans="1:10" s="169" customFormat="1" ht="31.55" hidden="1" x14ac:dyDescent="0.2">
      <c r="A134" s="196" t="str">
        <f>'Приложение 3'!A133</f>
        <v>Иные закупки товаров, работ и услуг для обеспечения государственных (муниципальных) нужд</v>
      </c>
      <c r="B134" s="240" t="str">
        <f t="shared" si="3"/>
        <v>293</v>
      </c>
      <c r="C134" s="96">
        <v>5</v>
      </c>
      <c r="D134" s="96">
        <v>1</v>
      </c>
      <c r="E134" s="97" t="s">
        <v>57</v>
      </c>
      <c r="F134" s="98">
        <v>240</v>
      </c>
      <c r="G134" s="133">
        <f>'Приложение 3'!F133</f>
        <v>0</v>
      </c>
      <c r="H134" s="133">
        <f>'Приложение 3'!G133</f>
        <v>0</v>
      </c>
      <c r="I134" s="133">
        <f>'Приложение 3'!H133</f>
        <v>0</v>
      </c>
      <c r="J134" s="239"/>
    </row>
    <row r="135" spans="1:10" s="169" customFormat="1" ht="18.75" hidden="1" x14ac:dyDescent="0.2">
      <c r="A135" s="196" t="str">
        <f>'Приложение 3'!A134</f>
        <v>Иные мероприятия  в области жилищного хозяйства</v>
      </c>
      <c r="B135" s="240" t="str">
        <f t="shared" si="3"/>
        <v>293</v>
      </c>
      <c r="C135" s="96">
        <v>5</v>
      </c>
      <c r="D135" s="96">
        <v>1</v>
      </c>
      <c r="E135" s="97" t="s">
        <v>59</v>
      </c>
      <c r="F135" s="98"/>
      <c r="G135" s="133">
        <f>'Приложение 3'!F134</f>
        <v>0</v>
      </c>
      <c r="H135" s="133">
        <f>'Приложение 3'!G134</f>
        <v>0</v>
      </c>
      <c r="I135" s="133">
        <f>'Приложение 3'!H134</f>
        <v>0</v>
      </c>
      <c r="J135" s="239"/>
    </row>
    <row r="136" spans="1:10" s="169" customFormat="1" ht="31.55" hidden="1" x14ac:dyDescent="0.2">
      <c r="A136" s="196" t="str">
        <f>'Приложение 3'!A135</f>
        <v>Закупка товаров, работ и услуг для  государственных (муниципальных) нужд</v>
      </c>
      <c r="B136" s="240" t="str">
        <f t="shared" si="3"/>
        <v>293</v>
      </c>
      <c r="C136" s="96">
        <v>5</v>
      </c>
      <c r="D136" s="96">
        <v>1</v>
      </c>
      <c r="E136" s="97" t="s">
        <v>59</v>
      </c>
      <c r="F136" s="98">
        <v>200</v>
      </c>
      <c r="G136" s="133">
        <f>'Приложение 3'!F135</f>
        <v>0</v>
      </c>
      <c r="H136" s="133">
        <f>'Приложение 3'!G135</f>
        <v>0</v>
      </c>
      <c r="I136" s="133">
        <f>'Приложение 3'!H135</f>
        <v>0</v>
      </c>
      <c r="J136" s="239"/>
    </row>
    <row r="137" spans="1:10" s="169" customFormat="1" ht="31.55" hidden="1" x14ac:dyDescent="0.2">
      <c r="A137" s="196" t="str">
        <f>'Приложение 3'!A136</f>
        <v>Иные закупки товаров, работ и услуг для обеспечения государственных (муниципальных) нужд</v>
      </c>
      <c r="B137" s="240" t="str">
        <f t="shared" si="3"/>
        <v>293</v>
      </c>
      <c r="C137" s="96">
        <v>5</v>
      </c>
      <c r="D137" s="96">
        <v>1</v>
      </c>
      <c r="E137" s="97" t="s">
        <v>59</v>
      </c>
      <c r="F137" s="98">
        <v>240</v>
      </c>
      <c r="G137" s="133">
        <f>'Приложение 3'!F136</f>
        <v>0</v>
      </c>
      <c r="H137" s="133">
        <f>'Приложение 3'!G136</f>
        <v>0</v>
      </c>
      <c r="I137" s="133">
        <f>'Приложение 3'!H136</f>
        <v>0</v>
      </c>
      <c r="J137" s="239"/>
    </row>
    <row r="138" spans="1:10" ht="18.75" hidden="1" x14ac:dyDescent="0.2">
      <c r="A138" s="175" t="str">
        <f>'Приложение 3'!A137</f>
        <v>Коммунальное хозяйство</v>
      </c>
      <c r="B138" s="236" t="str">
        <f t="shared" si="3"/>
        <v>293</v>
      </c>
      <c r="C138" s="176">
        <v>5</v>
      </c>
      <c r="D138" s="176">
        <v>2</v>
      </c>
      <c r="E138" s="177"/>
      <c r="F138" s="178" t="s">
        <v>7</v>
      </c>
      <c r="G138" s="179">
        <f>'Приложение 3'!F137</f>
        <v>0</v>
      </c>
      <c r="H138" s="179">
        <f>'Приложение 3'!G137</f>
        <v>0</v>
      </c>
      <c r="I138" s="179">
        <f>'Приложение 3'!H137</f>
        <v>0</v>
      </c>
      <c r="J138" s="239"/>
    </row>
    <row r="139" spans="1:10" ht="31.55" hidden="1" x14ac:dyDescent="0.2">
      <c r="A139" s="175" t="str">
        <f>'Приложение 3'!A138</f>
        <v>Муниципальная программа "Газификация территории  _______ сельсовета</v>
      </c>
      <c r="B139" s="236" t="str">
        <f t="shared" ref="B139:B202" si="4">B138</f>
        <v>293</v>
      </c>
      <c r="C139" s="176">
        <v>5</v>
      </c>
      <c r="D139" s="176">
        <v>2</v>
      </c>
      <c r="E139" s="177" t="s">
        <v>61</v>
      </c>
      <c r="F139" s="178"/>
      <c r="G139" s="179">
        <f>'Приложение 3'!F138</f>
        <v>0</v>
      </c>
      <c r="H139" s="179">
        <f>'Приложение 3'!G138</f>
        <v>0</v>
      </c>
      <c r="I139" s="179">
        <f>'Приложение 3'!H138</f>
        <v>0</v>
      </c>
      <c r="J139" s="239"/>
    </row>
    <row r="140" spans="1:10" s="169" customFormat="1" ht="18.75" hidden="1" x14ac:dyDescent="0.2">
      <c r="A140" s="196" t="str">
        <f>'Приложение 3'!A139</f>
        <v>Мероприятия  "Газификация территории поселения"</v>
      </c>
      <c r="B140" s="240" t="str">
        <f t="shared" si="4"/>
        <v>293</v>
      </c>
      <c r="C140" s="96">
        <v>5</v>
      </c>
      <c r="D140" s="96">
        <v>2</v>
      </c>
      <c r="E140" s="97" t="s">
        <v>62</v>
      </c>
      <c r="F140" s="98"/>
      <c r="G140" s="133">
        <f>'Приложение 3'!F139</f>
        <v>0</v>
      </c>
      <c r="H140" s="133">
        <f>'Приложение 3'!G139</f>
        <v>0</v>
      </c>
      <c r="I140" s="133">
        <f>'Приложение 3'!H139</f>
        <v>0</v>
      </c>
      <c r="J140" s="239"/>
    </row>
    <row r="141" spans="1:10" s="169" customFormat="1" ht="31.55" hidden="1" x14ac:dyDescent="0.2">
      <c r="A141" s="196" t="str">
        <f>'Приложение 3'!A140</f>
        <v>Закупка товаров, работ и услуг для  государственных (муниципальных) нужд</v>
      </c>
      <c r="B141" s="240" t="str">
        <f t="shared" si="4"/>
        <v>293</v>
      </c>
      <c r="C141" s="96">
        <v>5</v>
      </c>
      <c r="D141" s="96">
        <v>2</v>
      </c>
      <c r="E141" s="97" t="s">
        <v>62</v>
      </c>
      <c r="F141" s="98">
        <v>200</v>
      </c>
      <c r="G141" s="133">
        <f>'Приложение 3'!F140</f>
        <v>0</v>
      </c>
      <c r="H141" s="133">
        <f>'Приложение 3'!G140</f>
        <v>0</v>
      </c>
      <c r="I141" s="133">
        <f>'Приложение 3'!H140</f>
        <v>0</v>
      </c>
      <c r="J141" s="239"/>
    </row>
    <row r="142" spans="1:10" s="169" customFormat="1" ht="31.55" hidden="1" x14ac:dyDescent="0.2">
      <c r="A142" s="196" t="str">
        <f>'Приложение 3'!A141</f>
        <v>Иные закупки товаров, работ и услуг для обеспечения государственных (муниципальных) нужд</v>
      </c>
      <c r="B142" s="240" t="str">
        <f t="shared" si="4"/>
        <v>293</v>
      </c>
      <c r="C142" s="96">
        <v>5</v>
      </c>
      <c r="D142" s="96">
        <v>2</v>
      </c>
      <c r="E142" s="97" t="s">
        <v>62</v>
      </c>
      <c r="F142" s="98">
        <v>240</v>
      </c>
      <c r="G142" s="133">
        <f>'Приложение 3'!F141</f>
        <v>0</v>
      </c>
      <c r="H142" s="133">
        <f>'Приложение 3'!G141</f>
        <v>0</v>
      </c>
      <c r="I142" s="133">
        <f>'Приложение 3'!H141</f>
        <v>0</v>
      </c>
      <c r="J142" s="239"/>
    </row>
    <row r="143" spans="1:10" ht="18.75" hidden="1" x14ac:dyDescent="0.2">
      <c r="A143" s="175" t="str">
        <f>'Приложение 3'!A142</f>
        <v>Непрограммные направления бюджета</v>
      </c>
      <c r="B143" s="236" t="str">
        <f t="shared" si="4"/>
        <v>293</v>
      </c>
      <c r="C143" s="176">
        <v>5</v>
      </c>
      <c r="D143" s="176">
        <v>2</v>
      </c>
      <c r="E143" s="177" t="s">
        <v>10</v>
      </c>
      <c r="F143" s="178"/>
      <c r="G143" s="179">
        <f>'Приложение 3'!F142</f>
        <v>0</v>
      </c>
      <c r="H143" s="179">
        <f>'Приложение 3'!G142</f>
        <v>0</v>
      </c>
      <c r="I143" s="179">
        <f>'Приложение 3'!H142</f>
        <v>0</v>
      </c>
      <c r="J143" s="239"/>
    </row>
    <row r="144" spans="1:10" s="169" customFormat="1" ht="18.75" hidden="1" x14ac:dyDescent="0.2">
      <c r="A144" s="196" t="str">
        <f>'Приложение 3'!A143</f>
        <v>Мероприятия по газификации поселения</v>
      </c>
      <c r="B144" s="240" t="str">
        <f t="shared" si="4"/>
        <v>293</v>
      </c>
      <c r="C144" s="96">
        <v>5</v>
      </c>
      <c r="D144" s="96">
        <v>2</v>
      </c>
      <c r="E144" s="97" t="s">
        <v>155</v>
      </c>
      <c r="F144" s="98"/>
      <c r="G144" s="133">
        <f>'Приложение 3'!F143</f>
        <v>0</v>
      </c>
      <c r="H144" s="133">
        <f>'Приложение 3'!G143</f>
        <v>0</v>
      </c>
      <c r="I144" s="133">
        <f>'Приложение 3'!H143</f>
        <v>0</v>
      </c>
      <c r="J144" s="239"/>
    </row>
    <row r="145" spans="1:10" s="169" customFormat="1" ht="31.55" hidden="1" x14ac:dyDescent="0.2">
      <c r="A145" s="196" t="str">
        <f>'Приложение 3'!A144</f>
        <v>Закупка товаров, работ и услуг для  государственных (муниципальных) нужд</v>
      </c>
      <c r="B145" s="240" t="str">
        <f t="shared" si="4"/>
        <v>293</v>
      </c>
      <c r="C145" s="96">
        <v>5</v>
      </c>
      <c r="D145" s="96">
        <v>2</v>
      </c>
      <c r="E145" s="97" t="s">
        <v>155</v>
      </c>
      <c r="F145" s="98">
        <v>200</v>
      </c>
      <c r="G145" s="133">
        <f>'Приложение 3'!F144</f>
        <v>0</v>
      </c>
      <c r="H145" s="133">
        <f>'Приложение 3'!G144</f>
        <v>0</v>
      </c>
      <c r="I145" s="133">
        <f>'Приложение 3'!H144</f>
        <v>0</v>
      </c>
      <c r="J145" s="239"/>
    </row>
    <row r="146" spans="1:10" s="169" customFormat="1" ht="31.55" hidden="1" x14ac:dyDescent="0.2">
      <c r="A146" s="196" t="str">
        <f>'Приложение 3'!A145</f>
        <v>Иные закупки товаров, работ и услуг для обеспечения государственных (муниципальных) нужд</v>
      </c>
      <c r="B146" s="240" t="str">
        <f t="shared" si="4"/>
        <v>293</v>
      </c>
      <c r="C146" s="96">
        <v>5</v>
      </c>
      <c r="D146" s="96">
        <v>2</v>
      </c>
      <c r="E146" s="97" t="s">
        <v>155</v>
      </c>
      <c r="F146" s="98">
        <v>240</v>
      </c>
      <c r="G146" s="133">
        <f>'Приложение 3'!F145</f>
        <v>0</v>
      </c>
      <c r="H146" s="133">
        <f>'Приложение 3'!G145</f>
        <v>0</v>
      </c>
      <c r="I146" s="133">
        <f>'Приложение 3'!H145</f>
        <v>0</v>
      </c>
      <c r="J146" s="239"/>
    </row>
    <row r="147" spans="1:10" ht="17.850000000000001" x14ac:dyDescent="0.25">
      <c r="A147" s="175" t="str">
        <f>'Приложение 3'!A146</f>
        <v>Благоустройство</v>
      </c>
      <c r="B147" s="236" t="str">
        <f t="shared" si="4"/>
        <v>293</v>
      </c>
      <c r="C147" s="176">
        <v>5</v>
      </c>
      <c r="D147" s="176">
        <v>3</v>
      </c>
      <c r="E147" s="177"/>
      <c r="F147" s="178"/>
      <c r="G147" s="179">
        <f>'Приложение 3'!F146</f>
        <v>600</v>
      </c>
      <c r="H147" s="179">
        <f>'Приложение 3'!G146</f>
        <v>900</v>
      </c>
      <c r="I147" s="179">
        <f>'Приложение 3'!H146</f>
        <v>900</v>
      </c>
      <c r="J147" s="239"/>
    </row>
    <row r="148" spans="1:10" ht="31.55" hidden="1" x14ac:dyDescent="0.2">
      <c r="A148" s="175" t="str">
        <f>'Приложение 3'!A147</f>
        <v>Муниципальная программа "Благоустройство территории  ___________ сельсовета</v>
      </c>
      <c r="B148" s="236" t="str">
        <f t="shared" si="4"/>
        <v>293</v>
      </c>
      <c r="C148" s="176">
        <v>5</v>
      </c>
      <c r="D148" s="176">
        <v>3</v>
      </c>
      <c r="E148" s="177" t="s">
        <v>64</v>
      </c>
      <c r="F148" s="178" t="s">
        <v>7</v>
      </c>
      <c r="G148" s="179">
        <f>'Приложение 3'!F147</f>
        <v>0</v>
      </c>
      <c r="H148" s="179">
        <f>'Приложение 3'!G147</f>
        <v>0</v>
      </c>
      <c r="I148" s="179">
        <f>'Приложение 3'!H147</f>
        <v>0</v>
      </c>
      <c r="J148" s="239"/>
    </row>
    <row r="149" spans="1:10" ht="47.25" hidden="1" x14ac:dyDescent="0.2">
      <c r="A149" s="175" t="str">
        <f>'Приложение 3'!A148</f>
        <v>Подпрограмма "Уличное освещение" муниципальной программы "Благоустройство территории  __________ сельсовета</v>
      </c>
      <c r="B149" s="236" t="str">
        <f t="shared" si="4"/>
        <v>293</v>
      </c>
      <c r="C149" s="176">
        <v>5</v>
      </c>
      <c r="D149" s="176">
        <v>3</v>
      </c>
      <c r="E149" s="177" t="s">
        <v>65</v>
      </c>
      <c r="F149" s="178"/>
      <c r="G149" s="179">
        <f>'Приложение 3'!F148</f>
        <v>0</v>
      </c>
      <c r="H149" s="179">
        <f>'Приложение 3'!G148</f>
        <v>0</v>
      </c>
      <c r="I149" s="179">
        <f>'Приложение 3'!H148</f>
        <v>0</v>
      </c>
      <c r="J149" s="239"/>
    </row>
    <row r="150" spans="1:10" s="169" customFormat="1" ht="31.55" hidden="1" x14ac:dyDescent="0.2">
      <c r="A150" s="196" t="str">
        <f>'Приложение 3'!A149</f>
        <v>Мероприятие  "Уличное освещение" по благоустройству территории поселения</v>
      </c>
      <c r="B150" s="240" t="str">
        <f t="shared" si="4"/>
        <v>293</v>
      </c>
      <c r="C150" s="96">
        <v>5</v>
      </c>
      <c r="D150" s="96">
        <v>3</v>
      </c>
      <c r="E150" s="97" t="s">
        <v>66</v>
      </c>
      <c r="F150" s="98"/>
      <c r="G150" s="133">
        <f>'Приложение 3'!F149</f>
        <v>0</v>
      </c>
      <c r="H150" s="133">
        <f>'Приложение 3'!G149</f>
        <v>0</v>
      </c>
      <c r="I150" s="133">
        <f>'Приложение 3'!H149</f>
        <v>0</v>
      </c>
      <c r="J150" s="239"/>
    </row>
    <row r="151" spans="1:10" s="169" customFormat="1" ht="31.55" hidden="1" x14ac:dyDescent="0.2">
      <c r="A151" s="196" t="str">
        <f>'Приложение 3'!A150</f>
        <v>Закупка товаров, работ и услуг для  государственных (муниципальных) нужд</v>
      </c>
      <c r="B151" s="240" t="str">
        <f t="shared" si="4"/>
        <v>293</v>
      </c>
      <c r="C151" s="96">
        <v>5</v>
      </c>
      <c r="D151" s="96">
        <v>3</v>
      </c>
      <c r="E151" s="97" t="s">
        <v>66</v>
      </c>
      <c r="F151" s="98">
        <v>200</v>
      </c>
      <c r="G151" s="133">
        <f>'Приложение 3'!F150</f>
        <v>0</v>
      </c>
      <c r="H151" s="133">
        <f>'Приложение 3'!G150</f>
        <v>0</v>
      </c>
      <c r="I151" s="133">
        <f>'Приложение 3'!H150</f>
        <v>0</v>
      </c>
      <c r="J151" s="239"/>
    </row>
    <row r="152" spans="1:10" s="169" customFormat="1" ht="31.55" hidden="1" x14ac:dyDescent="0.2">
      <c r="A152" s="196" t="str">
        <f>'Приложение 3'!A151</f>
        <v>Иные закупки товаров, работ и услуг для обеспечения государственных (муниципальных) нужд</v>
      </c>
      <c r="B152" s="240" t="str">
        <f t="shared" si="4"/>
        <v>293</v>
      </c>
      <c r="C152" s="96">
        <v>5</v>
      </c>
      <c r="D152" s="96">
        <v>3</v>
      </c>
      <c r="E152" s="97" t="s">
        <v>66</v>
      </c>
      <c r="F152" s="98">
        <v>240</v>
      </c>
      <c r="G152" s="133">
        <f>'Приложение 3'!F151</f>
        <v>0</v>
      </c>
      <c r="H152" s="133">
        <f>'Приложение 3'!G151</f>
        <v>0</v>
      </c>
      <c r="I152" s="133">
        <f>'Приложение 3'!H151</f>
        <v>0</v>
      </c>
      <c r="J152" s="239"/>
    </row>
    <row r="153" spans="1:10" s="169" customFormat="1" ht="18.75" hidden="1" x14ac:dyDescent="0.2">
      <c r="A153" s="196" t="str">
        <f>'Приложение 3'!A152</f>
        <v>Обеспечение сбалансированности местных бюджетов</v>
      </c>
      <c r="B153" s="240" t="str">
        <f t="shared" si="4"/>
        <v>293</v>
      </c>
      <c r="C153" s="96">
        <v>5</v>
      </c>
      <c r="D153" s="96">
        <v>3</v>
      </c>
      <c r="E153" s="97" t="s">
        <v>205</v>
      </c>
      <c r="F153" s="98"/>
      <c r="G153" s="133">
        <f>'Приложение 3'!F152</f>
        <v>0</v>
      </c>
      <c r="H153" s="133">
        <f>'Приложение 3'!G152</f>
        <v>0</v>
      </c>
      <c r="I153" s="133">
        <f>'Приложение 3'!H152</f>
        <v>0</v>
      </c>
      <c r="J153" s="239"/>
    </row>
    <row r="154" spans="1:10" s="169" customFormat="1" ht="31.55" hidden="1" x14ac:dyDescent="0.2">
      <c r="A154" s="196" t="str">
        <f>'Приложение 3'!A153</f>
        <v>Закупка товаров, работ и услуг для  государственных (муниципальных) нужд</v>
      </c>
      <c r="B154" s="240" t="str">
        <f t="shared" si="4"/>
        <v>293</v>
      </c>
      <c r="C154" s="96">
        <v>5</v>
      </c>
      <c r="D154" s="96">
        <v>3</v>
      </c>
      <c r="E154" s="97" t="s">
        <v>205</v>
      </c>
      <c r="F154" s="98">
        <v>200</v>
      </c>
      <c r="G154" s="133">
        <f>'Приложение 3'!F153</f>
        <v>0</v>
      </c>
      <c r="H154" s="133">
        <f>'Приложение 3'!G153</f>
        <v>0</v>
      </c>
      <c r="I154" s="133">
        <f>'Приложение 3'!H153</f>
        <v>0</v>
      </c>
      <c r="J154" s="239"/>
    </row>
    <row r="155" spans="1:10" s="169" customFormat="1" ht="31.55" hidden="1" x14ac:dyDescent="0.2">
      <c r="A155" s="196" t="str">
        <f>'Приложение 3'!A154</f>
        <v>Иные закупки товаров, работ и услуг для обеспечения государственных (муниципальных) нужд</v>
      </c>
      <c r="B155" s="240" t="str">
        <f t="shared" si="4"/>
        <v>293</v>
      </c>
      <c r="C155" s="96">
        <v>5</v>
      </c>
      <c r="D155" s="96">
        <v>3</v>
      </c>
      <c r="E155" s="97" t="s">
        <v>205</v>
      </c>
      <c r="F155" s="98">
        <v>240</v>
      </c>
      <c r="G155" s="133">
        <f>'Приложение 3'!F154</f>
        <v>0</v>
      </c>
      <c r="H155" s="133">
        <f>'Приложение 3'!G154</f>
        <v>0</v>
      </c>
      <c r="I155" s="133">
        <f>'Приложение 3'!H154</f>
        <v>0</v>
      </c>
      <c r="J155" s="239"/>
    </row>
    <row r="156" spans="1:10" ht="31.55" hidden="1" x14ac:dyDescent="0.2">
      <c r="A156" s="175" t="str">
        <f>'Приложение 3'!A155</f>
        <v>Подпрограмма "Озеленение" муниципальной программы "Благоустройство территории __________ сельсовета</v>
      </c>
      <c r="B156" s="236" t="str">
        <f t="shared" si="4"/>
        <v>293</v>
      </c>
      <c r="C156" s="176">
        <v>5</v>
      </c>
      <c r="D156" s="176">
        <v>3</v>
      </c>
      <c r="E156" s="177" t="s">
        <v>67</v>
      </c>
      <c r="F156" s="178"/>
      <c r="G156" s="179">
        <f>'Приложение 3'!F155</f>
        <v>0</v>
      </c>
      <c r="H156" s="179">
        <f>'Приложение 3'!G155</f>
        <v>0</v>
      </c>
      <c r="I156" s="179">
        <f>'Приложение 3'!H155</f>
        <v>0</v>
      </c>
      <c r="J156" s="239"/>
    </row>
    <row r="157" spans="1:10" s="169" customFormat="1" ht="31.55" hidden="1" x14ac:dyDescent="0.2">
      <c r="A157" s="196" t="str">
        <f>'Приложение 3'!A156</f>
        <v>Мероприятие "Озеленение" по благоустройству территории поселения</v>
      </c>
      <c r="B157" s="240" t="str">
        <f t="shared" si="4"/>
        <v>293</v>
      </c>
      <c r="C157" s="96">
        <v>5</v>
      </c>
      <c r="D157" s="96">
        <v>3</v>
      </c>
      <c r="E157" s="97" t="s">
        <v>68</v>
      </c>
      <c r="F157" s="98"/>
      <c r="G157" s="133">
        <f>'Приложение 3'!F156</f>
        <v>0</v>
      </c>
      <c r="H157" s="133">
        <f>'Приложение 3'!G156</f>
        <v>0</v>
      </c>
      <c r="I157" s="133">
        <f>'Приложение 3'!H156</f>
        <v>0</v>
      </c>
      <c r="J157" s="239"/>
    </row>
    <row r="158" spans="1:10" s="169" customFormat="1" ht="31.55" hidden="1" x14ac:dyDescent="0.2">
      <c r="A158" s="196" t="str">
        <f>'Приложение 3'!A157</f>
        <v>Закупка товаров, работ и услуг для  государственных (муниципальных) нужд</v>
      </c>
      <c r="B158" s="240" t="str">
        <f t="shared" si="4"/>
        <v>293</v>
      </c>
      <c r="C158" s="96">
        <v>5</v>
      </c>
      <c r="D158" s="96">
        <v>3</v>
      </c>
      <c r="E158" s="97" t="s">
        <v>68</v>
      </c>
      <c r="F158" s="98">
        <v>200</v>
      </c>
      <c r="G158" s="133">
        <f>'Приложение 3'!F157</f>
        <v>0</v>
      </c>
      <c r="H158" s="133">
        <f>'Приложение 3'!G157</f>
        <v>0</v>
      </c>
      <c r="I158" s="133">
        <f>'Приложение 3'!H157</f>
        <v>0</v>
      </c>
      <c r="J158" s="239"/>
    </row>
    <row r="159" spans="1:10" s="169" customFormat="1" ht="31.55" hidden="1" x14ac:dyDescent="0.2">
      <c r="A159" s="196" t="str">
        <f>'Приложение 3'!A158</f>
        <v>Иные закупки товаров, работ и услуг для обеспечения государственных (муниципальных) нужд</v>
      </c>
      <c r="B159" s="240" t="str">
        <f t="shared" si="4"/>
        <v>293</v>
      </c>
      <c r="C159" s="96">
        <v>5</v>
      </c>
      <c r="D159" s="96">
        <v>3</v>
      </c>
      <c r="E159" s="97" t="s">
        <v>68</v>
      </c>
      <c r="F159" s="98">
        <v>240</v>
      </c>
      <c r="G159" s="133">
        <f>'Приложение 3'!F158</f>
        <v>0</v>
      </c>
      <c r="H159" s="133">
        <f>'Приложение 3'!G158</f>
        <v>0</v>
      </c>
      <c r="I159" s="133">
        <f>'Приложение 3'!H158</f>
        <v>0</v>
      </c>
      <c r="J159" s="239"/>
    </row>
    <row r="160" spans="1:10" ht="47.25" hidden="1" x14ac:dyDescent="0.2">
      <c r="A160" s="175" t="str">
        <f>'Приложение 3'!A159</f>
        <v>Подпрограмма "Организация и содержание мест захоронения" муниципальной программы "Благоустройство территории  __________ сельсовета</v>
      </c>
      <c r="B160" s="236" t="str">
        <f t="shared" si="4"/>
        <v>293</v>
      </c>
      <c r="C160" s="176">
        <v>5</v>
      </c>
      <c r="D160" s="176">
        <v>3</v>
      </c>
      <c r="E160" s="177" t="s">
        <v>69</v>
      </c>
      <c r="F160" s="178"/>
      <c r="G160" s="179">
        <f>'Приложение 3'!F159</f>
        <v>0</v>
      </c>
      <c r="H160" s="179">
        <f>'Приложение 3'!G159</f>
        <v>0</v>
      </c>
      <c r="I160" s="179">
        <f>'Приложение 3'!H159</f>
        <v>0</v>
      </c>
      <c r="J160" s="239"/>
    </row>
    <row r="161" spans="1:10" s="169" customFormat="1" ht="31.55" hidden="1" x14ac:dyDescent="0.2">
      <c r="A161" s="196" t="str">
        <f>'Приложение 3'!A160</f>
        <v>Мероприятие "Организация и содержание мест захоронения" по благоустройству территории поселения</v>
      </c>
      <c r="B161" s="240" t="str">
        <f t="shared" si="4"/>
        <v>293</v>
      </c>
      <c r="C161" s="96">
        <v>5</v>
      </c>
      <c r="D161" s="96">
        <v>3</v>
      </c>
      <c r="E161" s="97" t="s">
        <v>70</v>
      </c>
      <c r="F161" s="98"/>
      <c r="G161" s="133">
        <f>'Приложение 3'!F160</f>
        <v>0</v>
      </c>
      <c r="H161" s="133">
        <f>'Приложение 3'!G160</f>
        <v>0</v>
      </c>
      <c r="I161" s="133">
        <f>'Приложение 3'!H160</f>
        <v>0</v>
      </c>
      <c r="J161" s="239"/>
    </row>
    <row r="162" spans="1:10" s="169" customFormat="1" ht="31.55" hidden="1" x14ac:dyDescent="0.2">
      <c r="A162" s="196" t="str">
        <f>'Приложение 3'!A161</f>
        <v>Закупка товаров, работ и услуг для  государственных (муниципальных) нужд</v>
      </c>
      <c r="B162" s="240" t="str">
        <f t="shared" si="4"/>
        <v>293</v>
      </c>
      <c r="C162" s="96">
        <v>5</v>
      </c>
      <c r="D162" s="96">
        <v>3</v>
      </c>
      <c r="E162" s="97" t="s">
        <v>70</v>
      </c>
      <c r="F162" s="98">
        <v>200</v>
      </c>
      <c r="G162" s="133">
        <f>'Приложение 3'!F161</f>
        <v>0</v>
      </c>
      <c r="H162" s="133">
        <f>'Приложение 3'!G161</f>
        <v>0</v>
      </c>
      <c r="I162" s="133">
        <f>'Приложение 3'!H161</f>
        <v>0</v>
      </c>
      <c r="J162" s="239"/>
    </row>
    <row r="163" spans="1:10" s="169" customFormat="1" ht="31.55" hidden="1" x14ac:dyDescent="0.2">
      <c r="A163" s="196" t="str">
        <f>'Приложение 3'!A162</f>
        <v>Иные закупки товаров, работ и услуг для обеспечения государственных (муниципальных) нужд</v>
      </c>
      <c r="B163" s="240" t="str">
        <f t="shared" si="4"/>
        <v>293</v>
      </c>
      <c r="C163" s="96">
        <v>5</v>
      </c>
      <c r="D163" s="96">
        <v>3</v>
      </c>
      <c r="E163" s="97" t="s">
        <v>70</v>
      </c>
      <c r="F163" s="98">
        <v>240</v>
      </c>
      <c r="G163" s="133">
        <f>'Приложение 3'!F162</f>
        <v>0</v>
      </c>
      <c r="H163" s="133">
        <f>'Приложение 3'!G162</f>
        <v>0</v>
      </c>
      <c r="I163" s="133">
        <f>'Приложение 3'!H162</f>
        <v>0</v>
      </c>
      <c r="J163" s="239"/>
    </row>
    <row r="164" spans="1:10" ht="63.1" hidden="1" x14ac:dyDescent="0.2">
      <c r="A164" s="175" t="str">
        <f>'Приложение 3'!A163</f>
        <v>Подпрограмма "Прочие мероприятия по благоустройству территории сельского поселения" муниципальной программы "Благоустройство территории  __________ сельсовета</v>
      </c>
      <c r="B164" s="236" t="str">
        <f t="shared" si="4"/>
        <v>293</v>
      </c>
      <c r="C164" s="176">
        <v>5</v>
      </c>
      <c r="D164" s="176">
        <v>3</v>
      </c>
      <c r="E164" s="177" t="s">
        <v>71</v>
      </c>
      <c r="F164" s="178"/>
      <c r="G164" s="179">
        <f>'Приложение 3'!F163</f>
        <v>0</v>
      </c>
      <c r="H164" s="179">
        <f>'Приложение 3'!G163</f>
        <v>0</v>
      </c>
      <c r="I164" s="179">
        <f>'Приложение 3'!H163</f>
        <v>0</v>
      </c>
      <c r="J164" s="239"/>
    </row>
    <row r="165" spans="1:10" s="169" customFormat="1" ht="31.55" hidden="1" x14ac:dyDescent="0.2">
      <c r="A165" s="196" t="str">
        <f>'Приложение 3'!A164</f>
        <v xml:space="preserve">Мероприятие  "Прочие мероприятия по благоустройству территории сельских поселений" </v>
      </c>
      <c r="B165" s="240" t="str">
        <f t="shared" si="4"/>
        <v>293</v>
      </c>
      <c r="C165" s="96">
        <v>5</v>
      </c>
      <c r="D165" s="96">
        <v>3</v>
      </c>
      <c r="E165" s="97" t="s">
        <v>72</v>
      </c>
      <c r="F165" s="98"/>
      <c r="G165" s="133">
        <f>'Приложение 3'!F164</f>
        <v>0</v>
      </c>
      <c r="H165" s="133">
        <f>'Приложение 3'!G164</f>
        <v>0</v>
      </c>
      <c r="I165" s="133">
        <f>'Приложение 3'!H164</f>
        <v>0</v>
      </c>
      <c r="J165" s="239"/>
    </row>
    <row r="166" spans="1:10" s="169" customFormat="1" ht="31.55" hidden="1" x14ac:dyDescent="0.2">
      <c r="A166" s="196" t="str">
        <f>'Приложение 3'!A165</f>
        <v>Закупка товаров, работ и услуг для  государственных (муниципальных) нужд</v>
      </c>
      <c r="B166" s="240" t="str">
        <f t="shared" si="4"/>
        <v>293</v>
      </c>
      <c r="C166" s="96">
        <v>5</v>
      </c>
      <c r="D166" s="96">
        <v>3</v>
      </c>
      <c r="E166" s="97" t="s">
        <v>72</v>
      </c>
      <c r="F166" s="98">
        <v>200</v>
      </c>
      <c r="G166" s="133">
        <f>'Приложение 3'!F165</f>
        <v>0</v>
      </c>
      <c r="H166" s="133">
        <f>'Приложение 3'!G165</f>
        <v>0</v>
      </c>
      <c r="I166" s="133">
        <f>'Приложение 3'!H165</f>
        <v>0</v>
      </c>
      <c r="J166" s="239"/>
    </row>
    <row r="167" spans="1:10" s="169" customFormat="1" ht="31.55" hidden="1" x14ac:dyDescent="0.2">
      <c r="A167" s="196" t="str">
        <f>'Приложение 3'!A166</f>
        <v>Иные закупки товаров, работ и услуг для обеспечения государственных (муниципальных) нужд</v>
      </c>
      <c r="B167" s="240" t="str">
        <f t="shared" si="4"/>
        <v>293</v>
      </c>
      <c r="C167" s="96">
        <v>5</v>
      </c>
      <c r="D167" s="96">
        <v>3</v>
      </c>
      <c r="E167" s="97" t="s">
        <v>72</v>
      </c>
      <c r="F167" s="98">
        <v>240</v>
      </c>
      <c r="G167" s="133">
        <f>'Приложение 3'!F166</f>
        <v>0</v>
      </c>
      <c r="H167" s="133">
        <f>'Приложение 3'!G166</f>
        <v>0</v>
      </c>
      <c r="I167" s="133">
        <f>'Приложение 3'!H166</f>
        <v>0</v>
      </c>
      <c r="J167" s="239"/>
    </row>
    <row r="168" spans="1:10" s="169" customFormat="1" ht="18.75" hidden="1" x14ac:dyDescent="0.2">
      <c r="A168" s="196" t="str">
        <f>'Приложение 3'!A167</f>
        <v>Реализация инициативных проектов</v>
      </c>
      <c r="B168" s="240" t="str">
        <f t="shared" si="4"/>
        <v>293</v>
      </c>
      <c r="C168" s="96">
        <v>5</v>
      </c>
      <c r="D168" s="96">
        <v>3</v>
      </c>
      <c r="E168" s="97" t="s">
        <v>206</v>
      </c>
      <c r="F168" s="98"/>
      <c r="G168" s="133">
        <f>'Приложение 3'!F167</f>
        <v>0</v>
      </c>
      <c r="H168" s="133">
        <f>'Приложение 3'!G167</f>
        <v>0</v>
      </c>
      <c r="I168" s="133">
        <f>'Приложение 3'!H167</f>
        <v>0</v>
      </c>
      <c r="J168" s="239"/>
    </row>
    <row r="169" spans="1:10" s="169" customFormat="1" ht="31.55" hidden="1" x14ac:dyDescent="0.2">
      <c r="A169" s="196" t="str">
        <f>'Приложение 3'!A168</f>
        <v>Закупка товаров, работ и услуг для  государственных (муниципальных) нужд</v>
      </c>
      <c r="B169" s="240" t="str">
        <f t="shared" si="4"/>
        <v>293</v>
      </c>
      <c r="C169" s="96">
        <v>5</v>
      </c>
      <c r="D169" s="96">
        <v>3</v>
      </c>
      <c r="E169" s="97" t="s">
        <v>206</v>
      </c>
      <c r="F169" s="98">
        <v>200</v>
      </c>
      <c r="G169" s="133">
        <f>'Приложение 3'!F168</f>
        <v>0</v>
      </c>
      <c r="H169" s="133">
        <f>'Приложение 3'!G168</f>
        <v>0</v>
      </c>
      <c r="I169" s="133">
        <f>'Приложение 3'!H168</f>
        <v>0</v>
      </c>
      <c r="J169" s="239"/>
    </row>
    <row r="170" spans="1:10" s="169" customFormat="1" ht="31.55" hidden="1" x14ac:dyDescent="0.2">
      <c r="A170" s="196" t="str">
        <f>'Приложение 3'!A169</f>
        <v>Иные закупки товаров, работ и услуг для обеспечения государственных (муниципальных) нужд</v>
      </c>
      <c r="B170" s="240" t="str">
        <f t="shared" si="4"/>
        <v>293</v>
      </c>
      <c r="C170" s="96">
        <v>5</v>
      </c>
      <c r="D170" s="96">
        <v>3</v>
      </c>
      <c r="E170" s="97" t="s">
        <v>206</v>
      </c>
      <c r="F170" s="98">
        <v>240</v>
      </c>
      <c r="G170" s="133">
        <f>'Приложение 3'!F169</f>
        <v>0</v>
      </c>
      <c r="H170" s="133">
        <f>'Приложение 3'!G169</f>
        <v>0</v>
      </c>
      <c r="I170" s="133">
        <f>'Приложение 3'!H169</f>
        <v>0</v>
      </c>
      <c r="J170" s="239"/>
    </row>
    <row r="171" spans="1:10" s="169" customFormat="1" ht="31.55" hidden="1" x14ac:dyDescent="0.2">
      <c r="A171" s="196" t="str">
        <f>'Приложение 3'!A170</f>
        <v>Реализация социально значимых проектов в сфере развития общественной инфраструктуры</v>
      </c>
      <c r="B171" s="240" t="str">
        <f t="shared" si="4"/>
        <v>293</v>
      </c>
      <c r="C171" s="96">
        <v>5</v>
      </c>
      <c r="D171" s="96">
        <v>3</v>
      </c>
      <c r="E171" s="97" t="s">
        <v>209</v>
      </c>
      <c r="F171" s="98"/>
      <c r="G171" s="133">
        <f>'Приложение 3'!F170</f>
        <v>0</v>
      </c>
      <c r="H171" s="133">
        <f>'Приложение 3'!G170</f>
        <v>0</v>
      </c>
      <c r="I171" s="133">
        <f>'Приложение 3'!H170</f>
        <v>0</v>
      </c>
      <c r="J171" s="239"/>
    </row>
    <row r="172" spans="1:10" s="169" customFormat="1" ht="31.55" hidden="1" x14ac:dyDescent="0.2">
      <c r="A172" s="196" t="str">
        <f>'Приложение 3'!A171</f>
        <v>Закупка товаров, работ и услуг для  государственных (муниципальных) нужд</v>
      </c>
      <c r="B172" s="240" t="str">
        <f t="shared" si="4"/>
        <v>293</v>
      </c>
      <c r="C172" s="96">
        <v>5</v>
      </c>
      <c r="D172" s="96">
        <v>3</v>
      </c>
      <c r="E172" s="97" t="s">
        <v>209</v>
      </c>
      <c r="F172" s="98">
        <v>200</v>
      </c>
      <c r="G172" s="133">
        <f>'Приложение 3'!F171</f>
        <v>0</v>
      </c>
      <c r="H172" s="133">
        <f>'Приложение 3'!G171</f>
        <v>0</v>
      </c>
      <c r="I172" s="133">
        <f>'Приложение 3'!H171</f>
        <v>0</v>
      </c>
      <c r="J172" s="239"/>
    </row>
    <row r="173" spans="1:10" s="169" customFormat="1" ht="31.55" hidden="1" x14ac:dyDescent="0.2">
      <c r="A173" s="196" t="str">
        <f>'Приложение 3'!A172</f>
        <v>Иные закупки товаров, работ и услуг для обеспечения государственных (муниципальных) нужд</v>
      </c>
      <c r="B173" s="240" t="str">
        <f t="shared" si="4"/>
        <v>293</v>
      </c>
      <c r="C173" s="96">
        <v>5</v>
      </c>
      <c r="D173" s="96">
        <v>3</v>
      </c>
      <c r="E173" s="97" t="s">
        <v>209</v>
      </c>
      <c r="F173" s="98">
        <v>240</v>
      </c>
      <c r="G173" s="133">
        <f>'Приложение 3'!F172</f>
        <v>0</v>
      </c>
      <c r="H173" s="133">
        <f>'Приложение 3'!G172</f>
        <v>0</v>
      </c>
      <c r="I173" s="133">
        <f>'Приложение 3'!H172</f>
        <v>0</v>
      </c>
      <c r="J173" s="239"/>
    </row>
    <row r="174" spans="1:10" s="169" customFormat="1" ht="18.75" hidden="1" x14ac:dyDescent="0.2">
      <c r="A174" s="196" t="str">
        <f>'Приложение 3'!A173</f>
        <v>Обеспечение сбалансированности местных бюджетов</v>
      </c>
      <c r="B174" s="240" t="str">
        <f t="shared" si="4"/>
        <v>293</v>
      </c>
      <c r="C174" s="96">
        <v>5</v>
      </c>
      <c r="D174" s="96">
        <v>3</v>
      </c>
      <c r="E174" s="97" t="s">
        <v>207</v>
      </c>
      <c r="F174" s="98"/>
      <c r="G174" s="133">
        <f>'Приложение 3'!F173</f>
        <v>0</v>
      </c>
      <c r="H174" s="133">
        <f>'Приложение 3'!G173</f>
        <v>0</v>
      </c>
      <c r="I174" s="133">
        <f>'Приложение 3'!H173</f>
        <v>0</v>
      </c>
      <c r="J174" s="239"/>
    </row>
    <row r="175" spans="1:10" s="169" customFormat="1" ht="31.55" hidden="1" x14ac:dyDescent="0.2">
      <c r="A175" s="196" t="str">
        <f>'Приложение 3'!A174</f>
        <v>Закупка товаров, работ и услуг для  государственных (муниципальных) нужд</v>
      </c>
      <c r="B175" s="240" t="str">
        <f t="shared" si="4"/>
        <v>293</v>
      </c>
      <c r="C175" s="96">
        <v>5</v>
      </c>
      <c r="D175" s="96">
        <v>3</v>
      </c>
      <c r="E175" s="97" t="s">
        <v>207</v>
      </c>
      <c r="F175" s="98">
        <v>200</v>
      </c>
      <c r="G175" s="133">
        <f>'Приложение 3'!F174</f>
        <v>0</v>
      </c>
      <c r="H175" s="133">
        <f>'Приложение 3'!G174</f>
        <v>0</v>
      </c>
      <c r="I175" s="133">
        <f>'Приложение 3'!H174</f>
        <v>0</v>
      </c>
      <c r="J175" s="239"/>
    </row>
    <row r="176" spans="1:10" s="169" customFormat="1" ht="31.55" hidden="1" x14ac:dyDescent="0.2">
      <c r="A176" s="196" t="str">
        <f>'Приложение 3'!A175</f>
        <v>Иные закупки товаров, работ и услуг для обеспечения государственных (муниципальных) нужд</v>
      </c>
      <c r="B176" s="240" t="str">
        <f t="shared" si="4"/>
        <v>293</v>
      </c>
      <c r="C176" s="96">
        <v>5</v>
      </c>
      <c r="D176" s="96">
        <v>3</v>
      </c>
      <c r="E176" s="97" t="s">
        <v>207</v>
      </c>
      <c r="F176" s="98">
        <v>240</v>
      </c>
      <c r="G176" s="133">
        <f>'Приложение 3'!F175</f>
        <v>0</v>
      </c>
      <c r="H176" s="133">
        <f>'Приложение 3'!G175</f>
        <v>0</v>
      </c>
      <c r="I176" s="133">
        <f>'Приложение 3'!H175</f>
        <v>0</v>
      </c>
      <c r="J176" s="239"/>
    </row>
    <row r="177" spans="1:10" s="169" customFormat="1" ht="18.75" hidden="1" x14ac:dyDescent="0.2">
      <c r="A177" s="196" t="str">
        <f>'Приложение 3'!A176</f>
        <v>Софинанансирование инициативных проектов</v>
      </c>
      <c r="B177" s="240" t="str">
        <f t="shared" si="4"/>
        <v>293</v>
      </c>
      <c r="C177" s="96">
        <v>5</v>
      </c>
      <c r="D177" s="96">
        <v>3</v>
      </c>
      <c r="E177" s="97" t="s">
        <v>208</v>
      </c>
      <c r="F177" s="98"/>
      <c r="G177" s="133">
        <f>'Приложение 3'!F176</f>
        <v>0</v>
      </c>
      <c r="H177" s="133">
        <f>'Приложение 3'!G176</f>
        <v>0</v>
      </c>
      <c r="I177" s="133">
        <f>'Приложение 3'!H176</f>
        <v>0</v>
      </c>
      <c r="J177" s="239"/>
    </row>
    <row r="178" spans="1:10" s="169" customFormat="1" ht="31.55" hidden="1" x14ac:dyDescent="0.2">
      <c r="A178" s="196" t="str">
        <f>'Приложение 3'!A177</f>
        <v>Закупка товаров, работ и услуг для  государственных (муниципальных) нужд</v>
      </c>
      <c r="B178" s="240" t="str">
        <f t="shared" si="4"/>
        <v>293</v>
      </c>
      <c r="C178" s="96">
        <v>5</v>
      </c>
      <c r="D178" s="96">
        <v>3</v>
      </c>
      <c r="E178" s="97" t="s">
        <v>208</v>
      </c>
      <c r="F178" s="98">
        <v>200</v>
      </c>
      <c r="G178" s="133">
        <f>'Приложение 3'!F177</f>
        <v>0</v>
      </c>
      <c r="H178" s="133">
        <f>'Приложение 3'!G177</f>
        <v>0</v>
      </c>
      <c r="I178" s="133">
        <f>'Приложение 3'!H177</f>
        <v>0</v>
      </c>
      <c r="J178" s="239"/>
    </row>
    <row r="179" spans="1:10" s="169" customFormat="1" ht="31.55" hidden="1" x14ac:dyDescent="0.2">
      <c r="A179" s="196" t="str">
        <f>'Приложение 3'!A178</f>
        <v>Иные закупки товаров, работ и услуг для обеспечения государственных (муниципальных) нужд</v>
      </c>
      <c r="B179" s="240" t="str">
        <f t="shared" si="4"/>
        <v>293</v>
      </c>
      <c r="C179" s="96">
        <v>5</v>
      </c>
      <c r="D179" s="96">
        <v>3</v>
      </c>
      <c r="E179" s="97" t="s">
        <v>208</v>
      </c>
      <c r="F179" s="98">
        <v>240</v>
      </c>
      <c r="G179" s="133">
        <f>'Приложение 3'!F178</f>
        <v>0</v>
      </c>
      <c r="H179" s="133">
        <f>'Приложение 3'!G178</f>
        <v>0</v>
      </c>
      <c r="I179" s="133">
        <f>'Приложение 3'!H178</f>
        <v>0</v>
      </c>
      <c r="J179" s="239"/>
    </row>
    <row r="180" spans="1:10" s="169" customFormat="1" ht="31.55" hidden="1" x14ac:dyDescent="0.2">
      <c r="A180" s="196" t="str">
        <f>'Приложение 3'!A179</f>
        <v>Софинансирование социально значимых проектов в сфере развития общественной инфраструктуры</v>
      </c>
      <c r="B180" s="240" t="str">
        <f t="shared" si="4"/>
        <v>293</v>
      </c>
      <c r="C180" s="96">
        <v>5</v>
      </c>
      <c r="D180" s="96">
        <v>3</v>
      </c>
      <c r="E180" s="97" t="s">
        <v>210</v>
      </c>
      <c r="F180" s="98"/>
      <c r="G180" s="133">
        <f>'Приложение 3'!F179</f>
        <v>0</v>
      </c>
      <c r="H180" s="133">
        <f>'Приложение 3'!G179</f>
        <v>0</v>
      </c>
      <c r="I180" s="133">
        <f>'Приложение 3'!H179</f>
        <v>0</v>
      </c>
      <c r="J180" s="239"/>
    </row>
    <row r="181" spans="1:10" s="169" customFormat="1" ht="31.55" hidden="1" x14ac:dyDescent="0.2">
      <c r="A181" s="196" t="str">
        <f>'Приложение 3'!A180</f>
        <v>Закупка товаров, работ и услуг для  государственных (муниципальных) нужд</v>
      </c>
      <c r="B181" s="240" t="str">
        <f t="shared" si="4"/>
        <v>293</v>
      </c>
      <c r="C181" s="96">
        <v>5</v>
      </c>
      <c r="D181" s="96">
        <v>3</v>
      </c>
      <c r="E181" s="97" t="s">
        <v>210</v>
      </c>
      <c r="F181" s="98">
        <v>200</v>
      </c>
      <c r="G181" s="133">
        <f>'Приложение 3'!F180</f>
        <v>0</v>
      </c>
      <c r="H181" s="133">
        <f>'Приложение 3'!G180</f>
        <v>0</v>
      </c>
      <c r="I181" s="133">
        <f>'Приложение 3'!H180</f>
        <v>0</v>
      </c>
      <c r="J181" s="239"/>
    </row>
    <row r="182" spans="1:10" s="169" customFormat="1" ht="31.55" hidden="1" x14ac:dyDescent="0.2">
      <c r="A182" s="196" t="str">
        <f>'Приложение 3'!A181</f>
        <v>Иные закупки товаров, работ и услуг для обеспечения государственных (муниципальных) нужд</v>
      </c>
      <c r="B182" s="240" t="str">
        <f t="shared" si="4"/>
        <v>293</v>
      </c>
      <c r="C182" s="96">
        <v>5</v>
      </c>
      <c r="D182" s="96">
        <v>3</v>
      </c>
      <c r="E182" s="97" t="s">
        <v>210</v>
      </c>
      <c r="F182" s="98">
        <v>240</v>
      </c>
      <c r="G182" s="133">
        <f>'Приложение 3'!F181</f>
        <v>0</v>
      </c>
      <c r="H182" s="133">
        <f>'Приложение 3'!G181</f>
        <v>0</v>
      </c>
      <c r="I182" s="133">
        <f>'Приложение 3'!H181</f>
        <v>0</v>
      </c>
      <c r="J182" s="239"/>
    </row>
    <row r="183" spans="1:10" ht="17.850000000000001" x14ac:dyDescent="0.25">
      <c r="A183" s="175" t="str">
        <f>'Приложение 3'!A182</f>
        <v>Непрограммные направления бюджета</v>
      </c>
      <c r="B183" s="236" t="str">
        <f t="shared" si="4"/>
        <v>293</v>
      </c>
      <c r="C183" s="176">
        <v>5</v>
      </c>
      <c r="D183" s="176">
        <v>3</v>
      </c>
      <c r="E183" s="177" t="s">
        <v>10</v>
      </c>
      <c r="F183" s="178" t="s">
        <v>7</v>
      </c>
      <c r="G183" s="179">
        <f>'Приложение 3'!F182</f>
        <v>600</v>
      </c>
      <c r="H183" s="179">
        <f>'Приложение 3'!G182</f>
        <v>900</v>
      </c>
      <c r="I183" s="179">
        <f>'Приложение 3'!H182</f>
        <v>900</v>
      </c>
      <c r="J183" s="239"/>
    </row>
    <row r="184" spans="1:10" s="169" customFormat="1" ht="17.850000000000001" x14ac:dyDescent="0.25">
      <c r="A184" s="196" t="str">
        <f>'Приложение 3'!A183</f>
        <v>Уличное освещение</v>
      </c>
      <c r="B184" s="240" t="str">
        <f t="shared" si="4"/>
        <v>293</v>
      </c>
      <c r="C184" s="96">
        <v>5</v>
      </c>
      <c r="D184" s="96">
        <v>3</v>
      </c>
      <c r="E184" s="97" t="s">
        <v>74</v>
      </c>
      <c r="F184" s="98"/>
      <c r="G184" s="133">
        <f>'Приложение 3'!F183</f>
        <v>150</v>
      </c>
      <c r="H184" s="133">
        <f>'Приложение 3'!G183</f>
        <v>200</v>
      </c>
      <c r="I184" s="133">
        <f>'Приложение 3'!H183</f>
        <v>200</v>
      </c>
      <c r="J184" s="239"/>
    </row>
    <row r="185" spans="1:10" s="169" customFormat="1" ht="31.1" x14ac:dyDescent="0.25">
      <c r="A185" s="196" t="str">
        <f>'Приложение 3'!A184</f>
        <v>Закупка товаров, работ и услуг для  государственных (муниципальных) нужд</v>
      </c>
      <c r="B185" s="240" t="str">
        <f t="shared" si="4"/>
        <v>293</v>
      </c>
      <c r="C185" s="96">
        <v>5</v>
      </c>
      <c r="D185" s="96">
        <v>3</v>
      </c>
      <c r="E185" s="97" t="s">
        <v>74</v>
      </c>
      <c r="F185" s="98">
        <v>200</v>
      </c>
      <c r="G185" s="133">
        <f>'Приложение 3'!F184</f>
        <v>150</v>
      </c>
      <c r="H185" s="133">
        <f>'Приложение 3'!G184</f>
        <v>200</v>
      </c>
      <c r="I185" s="133">
        <f>'Приложение 3'!H184</f>
        <v>200</v>
      </c>
      <c r="J185" s="239"/>
    </row>
    <row r="186" spans="1:10" s="169" customFormat="1" ht="31.1" x14ac:dyDescent="0.25">
      <c r="A186" s="196" t="str">
        <f>'Приложение 3'!A185</f>
        <v>Иные закупки товаров, работ и услуг для обеспечения государственных (муниципальных) нужд</v>
      </c>
      <c r="B186" s="240" t="str">
        <f t="shared" si="4"/>
        <v>293</v>
      </c>
      <c r="C186" s="96">
        <v>5</v>
      </c>
      <c r="D186" s="96">
        <v>3</v>
      </c>
      <c r="E186" s="97" t="s">
        <v>74</v>
      </c>
      <c r="F186" s="98">
        <v>240</v>
      </c>
      <c r="G186" s="133">
        <f>'Приложение 3'!F185</f>
        <v>150</v>
      </c>
      <c r="H186" s="133">
        <f>'Приложение 3'!G185</f>
        <v>200</v>
      </c>
      <c r="I186" s="133">
        <f>'Приложение 3'!H185</f>
        <v>200</v>
      </c>
      <c r="J186" s="239"/>
    </row>
    <row r="187" spans="1:10" s="169" customFormat="1" ht="18.75" hidden="1" x14ac:dyDescent="0.2">
      <c r="A187" s="196" t="str">
        <f>'Приложение 3'!A186</f>
        <v>Озеленение</v>
      </c>
      <c r="B187" s="240" t="str">
        <f t="shared" si="4"/>
        <v>293</v>
      </c>
      <c r="C187" s="96">
        <v>5</v>
      </c>
      <c r="D187" s="96">
        <v>3</v>
      </c>
      <c r="E187" s="97" t="s">
        <v>76</v>
      </c>
      <c r="F187" s="98"/>
      <c r="G187" s="133">
        <f>'Приложение 3'!F186</f>
        <v>0</v>
      </c>
      <c r="H187" s="133">
        <f>'Приложение 3'!G186</f>
        <v>0</v>
      </c>
      <c r="I187" s="133">
        <f>'Приложение 3'!H186</f>
        <v>0</v>
      </c>
      <c r="J187" s="239"/>
    </row>
    <row r="188" spans="1:10" s="169" customFormat="1" ht="31.55" hidden="1" x14ac:dyDescent="0.2">
      <c r="A188" s="196" t="str">
        <f>'Приложение 3'!A187</f>
        <v>Закупка товаров, работ и услуг для  государственных (муниципальных) нужд</v>
      </c>
      <c r="B188" s="240" t="str">
        <f t="shared" si="4"/>
        <v>293</v>
      </c>
      <c r="C188" s="96">
        <v>5</v>
      </c>
      <c r="D188" s="96">
        <v>3</v>
      </c>
      <c r="E188" s="97" t="s">
        <v>76</v>
      </c>
      <c r="F188" s="98">
        <v>200</v>
      </c>
      <c r="G188" s="133">
        <f>'Приложение 3'!F187</f>
        <v>0</v>
      </c>
      <c r="H188" s="133">
        <f>'Приложение 3'!G187</f>
        <v>0</v>
      </c>
      <c r="I188" s="133">
        <f>'Приложение 3'!H187</f>
        <v>0</v>
      </c>
      <c r="J188" s="239"/>
    </row>
    <row r="189" spans="1:10" s="169" customFormat="1" ht="31.55" hidden="1" x14ac:dyDescent="0.2">
      <c r="A189" s="196" t="str">
        <f>'Приложение 3'!A188</f>
        <v>Иные закупки товаров, работ и услуг для обеспечения государственных (муниципальных) нужд</v>
      </c>
      <c r="B189" s="240" t="str">
        <f t="shared" si="4"/>
        <v>293</v>
      </c>
      <c r="C189" s="96">
        <v>5</v>
      </c>
      <c r="D189" s="96">
        <v>3</v>
      </c>
      <c r="E189" s="97" t="s">
        <v>76</v>
      </c>
      <c r="F189" s="98">
        <v>240</v>
      </c>
      <c r="G189" s="133">
        <f>'Приложение 3'!F188</f>
        <v>0</v>
      </c>
      <c r="H189" s="133">
        <f>'Приложение 3'!G188</f>
        <v>0</v>
      </c>
      <c r="I189" s="133">
        <f>'Приложение 3'!H188</f>
        <v>0</v>
      </c>
      <c r="J189" s="239"/>
    </row>
    <row r="190" spans="1:10" s="169" customFormat="1" ht="18.75" hidden="1" x14ac:dyDescent="0.2">
      <c r="A190" s="196" t="str">
        <f>'Приложение 3'!A189</f>
        <v>Организация и содержание мест захоронения</v>
      </c>
      <c r="B190" s="240" t="str">
        <f t="shared" si="4"/>
        <v>293</v>
      </c>
      <c r="C190" s="96">
        <v>5</v>
      </c>
      <c r="D190" s="96">
        <v>3</v>
      </c>
      <c r="E190" s="97" t="s">
        <v>78</v>
      </c>
      <c r="F190" s="98"/>
      <c r="G190" s="133">
        <f>'Приложение 3'!F189</f>
        <v>0</v>
      </c>
      <c r="H190" s="133">
        <f>'Приложение 3'!G189</f>
        <v>0</v>
      </c>
      <c r="I190" s="133">
        <f>'Приложение 3'!H189</f>
        <v>0</v>
      </c>
      <c r="J190" s="239"/>
    </row>
    <row r="191" spans="1:10" s="169" customFormat="1" ht="31.55" hidden="1" x14ac:dyDescent="0.2">
      <c r="A191" s="196" t="str">
        <f>'Приложение 3'!A190</f>
        <v>Закупка товаров, работ и услуг для  государственных (муниципальных) нужд</v>
      </c>
      <c r="B191" s="240" t="str">
        <f t="shared" si="4"/>
        <v>293</v>
      </c>
      <c r="C191" s="96">
        <v>5</v>
      </c>
      <c r="D191" s="96">
        <v>3</v>
      </c>
      <c r="E191" s="97" t="s">
        <v>78</v>
      </c>
      <c r="F191" s="98">
        <v>200</v>
      </c>
      <c r="G191" s="133">
        <f>'Приложение 3'!F190</f>
        <v>0</v>
      </c>
      <c r="H191" s="133">
        <f>'Приложение 3'!G190</f>
        <v>0</v>
      </c>
      <c r="I191" s="133">
        <f>'Приложение 3'!H190</f>
        <v>0</v>
      </c>
      <c r="J191" s="239"/>
    </row>
    <row r="192" spans="1:10" s="169" customFormat="1" ht="31.55" hidden="1" x14ac:dyDescent="0.2">
      <c r="A192" s="196" t="str">
        <f>'Приложение 3'!A191</f>
        <v>Иные закупки товаров, работ и услуг для обеспечения государственных (муниципальных) нужд</v>
      </c>
      <c r="B192" s="240" t="str">
        <f t="shared" si="4"/>
        <v>293</v>
      </c>
      <c r="C192" s="96">
        <v>5</v>
      </c>
      <c r="D192" s="96">
        <v>3</v>
      </c>
      <c r="E192" s="97" t="s">
        <v>78</v>
      </c>
      <c r="F192" s="98">
        <v>240</v>
      </c>
      <c r="G192" s="133">
        <f>'Приложение 3'!F191</f>
        <v>0</v>
      </c>
      <c r="H192" s="133">
        <f>'Приложение 3'!G191</f>
        <v>0</v>
      </c>
      <c r="I192" s="133">
        <f>'Приложение 3'!H191</f>
        <v>0</v>
      </c>
      <c r="J192" s="239"/>
    </row>
    <row r="193" spans="1:10" s="169" customFormat="1" ht="17.850000000000001" x14ac:dyDescent="0.25">
      <c r="A193" s="196" t="str">
        <f>'Приложение 3'!A192</f>
        <v>Прочие мероприятия по благоустройству территории поселения</v>
      </c>
      <c r="B193" s="240" t="str">
        <f t="shared" si="4"/>
        <v>293</v>
      </c>
      <c r="C193" s="96">
        <v>5</v>
      </c>
      <c r="D193" s="96">
        <v>3</v>
      </c>
      <c r="E193" s="97" t="s">
        <v>79</v>
      </c>
      <c r="F193" s="98"/>
      <c r="G193" s="133">
        <f>'Приложение 3'!F192</f>
        <v>450</v>
      </c>
      <c r="H193" s="133">
        <f>'Приложение 3'!G192</f>
        <v>700</v>
      </c>
      <c r="I193" s="133">
        <f>'Приложение 3'!H192</f>
        <v>700</v>
      </c>
      <c r="J193" s="239"/>
    </row>
    <row r="194" spans="1:10" s="169" customFormat="1" ht="31.1" x14ac:dyDescent="0.25">
      <c r="A194" s="196" t="str">
        <f>'Приложение 3'!A193</f>
        <v>Закупка товаров, работ и услуг для  государственных (муниципальных) нужд</v>
      </c>
      <c r="B194" s="240" t="str">
        <f t="shared" si="4"/>
        <v>293</v>
      </c>
      <c r="C194" s="96">
        <v>5</v>
      </c>
      <c r="D194" s="96">
        <v>3</v>
      </c>
      <c r="E194" s="97" t="s">
        <v>79</v>
      </c>
      <c r="F194" s="98">
        <v>200</v>
      </c>
      <c r="G194" s="133">
        <f>'Приложение 3'!F193</f>
        <v>450</v>
      </c>
      <c r="H194" s="133">
        <f>'Приложение 3'!G193</f>
        <v>700</v>
      </c>
      <c r="I194" s="133">
        <f>'Приложение 3'!H193</f>
        <v>700</v>
      </c>
      <c r="J194" s="239"/>
    </row>
    <row r="195" spans="1:10" s="169" customFormat="1" ht="31.1" x14ac:dyDescent="0.25">
      <c r="A195" s="196" t="str">
        <f>'Приложение 3'!A194</f>
        <v>Иные закупки товаров, работ и услуг для обеспечения государственных (муниципальных) нужд</v>
      </c>
      <c r="B195" s="240" t="str">
        <f t="shared" si="4"/>
        <v>293</v>
      </c>
      <c r="C195" s="96">
        <v>5</v>
      </c>
      <c r="D195" s="96">
        <v>3</v>
      </c>
      <c r="E195" s="97" t="s">
        <v>79</v>
      </c>
      <c r="F195" s="98">
        <v>240</v>
      </c>
      <c r="G195" s="133">
        <f>'Приложение 3'!F194</f>
        <v>450</v>
      </c>
      <c r="H195" s="133">
        <f>'Приложение 3'!G194</f>
        <v>700</v>
      </c>
      <c r="I195" s="133">
        <f>'Приложение 3'!H194</f>
        <v>700</v>
      </c>
      <c r="J195" s="239"/>
    </row>
    <row r="196" spans="1:10" s="169" customFormat="1" ht="31.55" hidden="1" x14ac:dyDescent="0.2">
      <c r="A196" s="196" t="str">
        <f>'Приложение 3'!A195</f>
        <v>Реализация мероприятий в рамках регионального проекта "Формирование комфортной городской среды"</v>
      </c>
      <c r="B196" s="240" t="str">
        <f t="shared" si="4"/>
        <v>293</v>
      </c>
      <c r="C196" s="96">
        <v>5</v>
      </c>
      <c r="D196" s="96">
        <v>3</v>
      </c>
      <c r="E196" s="97" t="s">
        <v>212</v>
      </c>
      <c r="F196" s="98"/>
      <c r="G196" s="133">
        <f>'Приложение 3'!F195</f>
        <v>0</v>
      </c>
      <c r="H196" s="133">
        <f>'Приложение 3'!G195</f>
        <v>0</v>
      </c>
      <c r="I196" s="133">
        <f>'Приложение 3'!H195</f>
        <v>0</v>
      </c>
      <c r="J196" s="239"/>
    </row>
    <row r="197" spans="1:10" s="169" customFormat="1" ht="18.75" hidden="1" x14ac:dyDescent="0.2">
      <c r="A197" s="196" t="str">
        <f>'Приложение 3'!A196</f>
        <v>Благоустройство общественных пространств</v>
      </c>
      <c r="B197" s="240" t="str">
        <f t="shared" si="4"/>
        <v>293</v>
      </c>
      <c r="C197" s="96">
        <v>5</v>
      </c>
      <c r="D197" s="96">
        <v>3</v>
      </c>
      <c r="E197" s="97" t="s">
        <v>213</v>
      </c>
      <c r="F197" s="98"/>
      <c r="G197" s="133">
        <f>'Приложение 3'!F196</f>
        <v>0</v>
      </c>
      <c r="H197" s="133">
        <f>'Приложение 3'!G196</f>
        <v>0</v>
      </c>
      <c r="I197" s="133">
        <f>'Приложение 3'!H196</f>
        <v>0</v>
      </c>
      <c r="J197" s="239"/>
    </row>
    <row r="198" spans="1:10" s="169" customFormat="1" ht="31.55" hidden="1" x14ac:dyDescent="0.2">
      <c r="A198" s="196" t="str">
        <f>'Приложение 3'!A197</f>
        <v>Закупка товаров, работ и услуг для  государственных (муниципальных) нужд</v>
      </c>
      <c r="B198" s="240" t="str">
        <f t="shared" si="4"/>
        <v>293</v>
      </c>
      <c r="C198" s="96">
        <v>5</v>
      </c>
      <c r="D198" s="96">
        <v>3</v>
      </c>
      <c r="E198" s="97" t="s">
        <v>213</v>
      </c>
      <c r="F198" s="98">
        <v>200</v>
      </c>
      <c r="G198" s="133">
        <f>'Приложение 3'!F197</f>
        <v>0</v>
      </c>
      <c r="H198" s="133">
        <f>'Приложение 3'!G197</f>
        <v>0</v>
      </c>
      <c r="I198" s="133">
        <f>'Приложение 3'!H197</f>
        <v>0</v>
      </c>
      <c r="J198" s="239"/>
    </row>
    <row r="199" spans="1:10" s="169" customFormat="1" ht="31.55" hidden="1" x14ac:dyDescent="0.2">
      <c r="A199" s="196" t="str">
        <f>'Приложение 3'!A198</f>
        <v>Иные закупки товаров, работ и услуг для обеспечения государственных (муниципальных) нужд</v>
      </c>
      <c r="B199" s="240" t="str">
        <f t="shared" si="4"/>
        <v>293</v>
      </c>
      <c r="C199" s="96">
        <v>5</v>
      </c>
      <c r="D199" s="96">
        <v>3</v>
      </c>
      <c r="E199" s="97" t="s">
        <v>213</v>
      </c>
      <c r="F199" s="98">
        <v>240</v>
      </c>
      <c r="G199" s="133">
        <f>'Приложение 3'!F198</f>
        <v>0</v>
      </c>
      <c r="H199" s="133">
        <f>'Приложение 3'!G198</f>
        <v>0</v>
      </c>
      <c r="I199" s="133">
        <f>'Приложение 3'!H198</f>
        <v>0</v>
      </c>
      <c r="J199" s="239"/>
    </row>
    <row r="200" spans="1:10" ht="18.75" hidden="1" x14ac:dyDescent="0.2">
      <c r="A200" s="175" t="str">
        <f>'Приложение 3'!A199</f>
        <v>Молодежная политика и оздоровление детей</v>
      </c>
      <c r="B200" s="236" t="str">
        <f t="shared" si="4"/>
        <v>293</v>
      </c>
      <c r="C200" s="248">
        <v>7</v>
      </c>
      <c r="D200" s="248">
        <v>7</v>
      </c>
      <c r="E200" s="97"/>
      <c r="F200" s="98"/>
      <c r="G200" s="179">
        <f>'Приложение 3'!F199</f>
        <v>0</v>
      </c>
      <c r="H200" s="179">
        <f>'Приложение 3'!G199</f>
        <v>0</v>
      </c>
      <c r="I200" s="179">
        <f>'Приложение 3'!H199</f>
        <v>0</v>
      </c>
      <c r="J200" s="239"/>
    </row>
    <row r="201" spans="1:10" ht="31.55" hidden="1" x14ac:dyDescent="0.2">
      <c r="A201" s="175" t="str">
        <f>'Приложение 3'!A200</f>
        <v>Муниципальная программа " Молодежная политика и оздоровление детей на территории  __________ сельсовета"</v>
      </c>
      <c r="B201" s="236" t="str">
        <f t="shared" si="4"/>
        <v>293</v>
      </c>
      <c r="C201" s="176">
        <v>7</v>
      </c>
      <c r="D201" s="176">
        <v>7</v>
      </c>
      <c r="E201" s="177" t="s">
        <v>81</v>
      </c>
      <c r="F201" s="178"/>
      <c r="G201" s="179">
        <f>'Приложение 3'!F200</f>
        <v>0</v>
      </c>
      <c r="H201" s="179">
        <f>'Приложение 3'!G200</f>
        <v>0</v>
      </c>
      <c r="I201" s="179">
        <f>'Приложение 3'!H200</f>
        <v>0</v>
      </c>
      <c r="J201" s="239"/>
    </row>
    <row r="202" spans="1:10" s="169" customFormat="1" ht="31.55" hidden="1" x14ac:dyDescent="0.2">
      <c r="A202" s="196" t="str">
        <f>'Приложение 3'!A201</f>
        <v>Мероприятия по развитию молодежной политики и оздоровление детей</v>
      </c>
      <c r="B202" s="240" t="str">
        <f t="shared" si="4"/>
        <v>293</v>
      </c>
      <c r="C202" s="96">
        <v>7</v>
      </c>
      <c r="D202" s="96">
        <v>7</v>
      </c>
      <c r="E202" s="97" t="s">
        <v>82</v>
      </c>
      <c r="F202" s="98"/>
      <c r="G202" s="133">
        <f>'Приложение 3'!F201</f>
        <v>0</v>
      </c>
      <c r="H202" s="133">
        <f>'Приложение 3'!G201</f>
        <v>0</v>
      </c>
      <c r="I202" s="133">
        <f>'Приложение 3'!H201</f>
        <v>0</v>
      </c>
      <c r="J202" s="239"/>
    </row>
    <row r="203" spans="1:10" s="169" customFormat="1" ht="31.55" hidden="1" x14ac:dyDescent="0.2">
      <c r="A203" s="196" t="str">
        <f>'Приложение 3'!A202</f>
        <v>Закупка товаров, работ и услуг для  государственных (муниципальных) нужд</v>
      </c>
      <c r="B203" s="240" t="str">
        <f t="shared" ref="B203:B266" si="5">B202</f>
        <v>293</v>
      </c>
      <c r="C203" s="96">
        <v>7</v>
      </c>
      <c r="D203" s="96">
        <v>7</v>
      </c>
      <c r="E203" s="97" t="s">
        <v>82</v>
      </c>
      <c r="F203" s="98">
        <v>200</v>
      </c>
      <c r="G203" s="133">
        <f>'Приложение 3'!F202</f>
        <v>0</v>
      </c>
      <c r="H203" s="133">
        <f>'Приложение 3'!G202</f>
        <v>0</v>
      </c>
      <c r="I203" s="133">
        <f>'Приложение 3'!H202</f>
        <v>0</v>
      </c>
      <c r="J203" s="239"/>
    </row>
    <row r="204" spans="1:10" s="169" customFormat="1" ht="31.55" hidden="1" x14ac:dyDescent="0.2">
      <c r="A204" s="196" t="str">
        <f>'Приложение 3'!A203</f>
        <v>Иные закупки товаров, работ и услуг для обеспечения государственных (муниципальных) нужд</v>
      </c>
      <c r="B204" s="240" t="str">
        <f t="shared" si="5"/>
        <v>293</v>
      </c>
      <c r="C204" s="96">
        <v>7</v>
      </c>
      <c r="D204" s="96">
        <v>7</v>
      </c>
      <c r="E204" s="97" t="s">
        <v>82</v>
      </c>
      <c r="F204" s="98">
        <v>240</v>
      </c>
      <c r="G204" s="133">
        <f>'Приложение 3'!F203</f>
        <v>0</v>
      </c>
      <c r="H204" s="133">
        <f>'Приложение 3'!G203</f>
        <v>0</v>
      </c>
      <c r="I204" s="133">
        <f>'Приложение 3'!H203</f>
        <v>0</v>
      </c>
      <c r="J204" s="239"/>
    </row>
    <row r="205" spans="1:10" ht="18.75" hidden="1" x14ac:dyDescent="0.2">
      <c r="A205" s="175" t="str">
        <f>'Приложение 3'!A204</f>
        <v>Непрограммные направления бюджета</v>
      </c>
      <c r="B205" s="236" t="str">
        <f t="shared" si="5"/>
        <v>293</v>
      </c>
      <c r="C205" s="176">
        <v>7</v>
      </c>
      <c r="D205" s="176">
        <v>7</v>
      </c>
      <c r="E205" s="177" t="s">
        <v>10</v>
      </c>
      <c r="F205" s="178"/>
      <c r="G205" s="179">
        <f>'Приложение 3'!F204</f>
        <v>0</v>
      </c>
      <c r="H205" s="179">
        <f>'Приложение 3'!G204</f>
        <v>0</v>
      </c>
      <c r="I205" s="179">
        <f>'Приложение 3'!H204</f>
        <v>0</v>
      </c>
      <c r="J205" s="239"/>
    </row>
    <row r="206" spans="1:10" s="169" customFormat="1" ht="31.55" hidden="1" x14ac:dyDescent="0.2">
      <c r="A206" s="196" t="str">
        <f>'Приложение 3'!A205</f>
        <v>Мероприятия по развитию молодежной политики и оздоровление детей</v>
      </c>
      <c r="B206" s="240" t="str">
        <f t="shared" si="5"/>
        <v>293</v>
      </c>
      <c r="C206" s="96">
        <v>7</v>
      </c>
      <c r="D206" s="96">
        <v>7</v>
      </c>
      <c r="E206" s="97" t="s">
        <v>84</v>
      </c>
      <c r="F206" s="98"/>
      <c r="G206" s="133">
        <f>'Приложение 3'!F205</f>
        <v>0</v>
      </c>
      <c r="H206" s="133">
        <f>'Приложение 3'!G205</f>
        <v>0</v>
      </c>
      <c r="I206" s="133">
        <f>'Приложение 3'!H205</f>
        <v>0</v>
      </c>
      <c r="J206" s="239"/>
    </row>
    <row r="207" spans="1:10" s="169" customFormat="1" ht="31.55" hidden="1" x14ac:dyDescent="0.2">
      <c r="A207" s="196" t="str">
        <f>'Приложение 3'!A206</f>
        <v>Закупка товаров, работ и услуг для  государственных (муниципальных) нужд</v>
      </c>
      <c r="B207" s="240" t="str">
        <f t="shared" si="5"/>
        <v>293</v>
      </c>
      <c r="C207" s="96">
        <v>7</v>
      </c>
      <c r="D207" s="96">
        <v>7</v>
      </c>
      <c r="E207" s="97" t="s">
        <v>84</v>
      </c>
      <c r="F207" s="98">
        <v>200</v>
      </c>
      <c r="G207" s="133">
        <f>'Приложение 3'!F206</f>
        <v>0</v>
      </c>
      <c r="H207" s="133">
        <f>'Приложение 3'!G206</f>
        <v>0</v>
      </c>
      <c r="I207" s="133">
        <f>'Приложение 3'!H206</f>
        <v>0</v>
      </c>
      <c r="J207" s="239"/>
    </row>
    <row r="208" spans="1:10" s="169" customFormat="1" ht="31.55" hidden="1" x14ac:dyDescent="0.2">
      <c r="A208" s="196" t="str">
        <f>'Приложение 3'!A207</f>
        <v>Иные закупки товаров, работ и услуг для обеспечения государственных (муниципальных) нужд</v>
      </c>
      <c r="B208" s="240" t="str">
        <f t="shared" si="5"/>
        <v>293</v>
      </c>
      <c r="C208" s="96">
        <v>7</v>
      </c>
      <c r="D208" s="96">
        <v>7</v>
      </c>
      <c r="E208" s="97" t="s">
        <v>84</v>
      </c>
      <c r="F208" s="98">
        <v>240</v>
      </c>
      <c r="G208" s="133">
        <f>'Приложение 3'!F207</f>
        <v>0</v>
      </c>
      <c r="H208" s="133">
        <f>'Приложение 3'!G207</f>
        <v>0</v>
      </c>
      <c r="I208" s="133">
        <f>'Приложение 3'!H207</f>
        <v>0</v>
      </c>
      <c r="J208" s="239"/>
    </row>
    <row r="209" spans="1:10" ht="17.850000000000001" x14ac:dyDescent="0.25">
      <c r="A209" s="175" t="str">
        <f>'Приложение 3'!A208</f>
        <v>Культура, кинематография</v>
      </c>
      <c r="B209" s="236" t="str">
        <f t="shared" si="5"/>
        <v>293</v>
      </c>
      <c r="C209" s="248">
        <v>8</v>
      </c>
      <c r="D209" s="248" t="s">
        <v>7</v>
      </c>
      <c r="E209" s="249" t="s">
        <v>7</v>
      </c>
      <c r="F209" s="250" t="s">
        <v>7</v>
      </c>
      <c r="G209" s="179">
        <f>'Приложение 3'!F208</f>
        <v>6800</v>
      </c>
      <c r="H209" s="179">
        <f>'Приложение 3'!G208</f>
        <v>6000</v>
      </c>
      <c r="I209" s="179">
        <f>'Приложение 3'!H208</f>
        <v>6000</v>
      </c>
      <c r="J209" s="239"/>
    </row>
    <row r="210" spans="1:10" ht="17.850000000000001" x14ac:dyDescent="0.25">
      <c r="A210" s="175" t="str">
        <f>'Приложение 3'!A209</f>
        <v>Культура</v>
      </c>
      <c r="B210" s="236" t="str">
        <f t="shared" si="5"/>
        <v>293</v>
      </c>
      <c r="C210" s="248">
        <v>8</v>
      </c>
      <c r="D210" s="248">
        <v>1</v>
      </c>
      <c r="E210" s="249" t="s">
        <v>7</v>
      </c>
      <c r="F210" s="250" t="s">
        <v>7</v>
      </c>
      <c r="G210" s="179">
        <f>'Приложение 3'!F209</f>
        <v>6800</v>
      </c>
      <c r="H210" s="179">
        <f>'Приложение 3'!G209</f>
        <v>6000</v>
      </c>
      <c r="I210" s="179">
        <f>'Приложение 3'!H209</f>
        <v>6000</v>
      </c>
      <c r="J210" s="239"/>
    </row>
    <row r="211" spans="1:10" ht="47.25" hidden="1" x14ac:dyDescent="0.2">
      <c r="A211" s="175" t="str">
        <f>'Приложение 3'!A210</f>
        <v xml:space="preserve">Муниципальная программа "Сохранение и развитие культуры на территории  _________ сельсовета"
</v>
      </c>
      <c r="B211" s="236" t="str">
        <f t="shared" si="5"/>
        <v>293</v>
      </c>
      <c r="C211" s="176">
        <v>8</v>
      </c>
      <c r="D211" s="176">
        <v>1</v>
      </c>
      <c r="E211" s="177" t="s">
        <v>87</v>
      </c>
      <c r="F211" s="178" t="s">
        <v>7</v>
      </c>
      <c r="G211" s="179">
        <f>'Приложение 3'!F210</f>
        <v>0</v>
      </c>
      <c r="H211" s="179">
        <f>'Приложение 3'!G210</f>
        <v>0</v>
      </c>
      <c r="I211" s="179">
        <f>'Приложение 3'!H210</f>
        <v>0</v>
      </c>
      <c r="J211" s="239"/>
    </row>
    <row r="212" spans="1:10" s="169" customFormat="1" ht="47.25" hidden="1" x14ac:dyDescent="0.2">
      <c r="A212" s="196" t="str">
        <f>'Приложение 3'!A211</f>
        <v xml:space="preserve">Мероприятия по сохранению памятников и других мемориальных объектов, увековечивающих память о защитниках Отечества </v>
      </c>
      <c r="B212" s="240" t="str">
        <f t="shared" si="5"/>
        <v>293</v>
      </c>
      <c r="C212" s="96">
        <v>8</v>
      </c>
      <c r="D212" s="96">
        <v>1</v>
      </c>
      <c r="E212" s="97" t="s">
        <v>88</v>
      </c>
      <c r="F212" s="98"/>
      <c r="G212" s="133">
        <f>'Приложение 3'!F211</f>
        <v>0</v>
      </c>
      <c r="H212" s="133">
        <f>'Приложение 3'!G211</f>
        <v>0</v>
      </c>
      <c r="I212" s="133">
        <f>'Приложение 3'!H211</f>
        <v>0</v>
      </c>
      <c r="J212" s="239"/>
    </row>
    <row r="213" spans="1:10" s="169" customFormat="1" ht="31.55" hidden="1" x14ac:dyDescent="0.2">
      <c r="A213" s="196" t="str">
        <f>'Приложение 3'!A212</f>
        <v>Закупка товаров, работ и услуг для  государственных (муниципальных) нужд</v>
      </c>
      <c r="B213" s="240" t="str">
        <f t="shared" si="5"/>
        <v>293</v>
      </c>
      <c r="C213" s="96">
        <v>8</v>
      </c>
      <c r="D213" s="96">
        <v>1</v>
      </c>
      <c r="E213" s="97" t="s">
        <v>88</v>
      </c>
      <c r="F213" s="98">
        <v>200</v>
      </c>
      <c r="G213" s="133">
        <f>'Приложение 3'!F212</f>
        <v>0</v>
      </c>
      <c r="H213" s="133">
        <f>'Приложение 3'!G212</f>
        <v>0</v>
      </c>
      <c r="I213" s="133">
        <f>'Приложение 3'!H212</f>
        <v>0</v>
      </c>
      <c r="J213" s="239"/>
    </row>
    <row r="214" spans="1:10" s="169" customFormat="1" ht="31.55" hidden="1" x14ac:dyDescent="0.2">
      <c r="A214" s="196" t="str">
        <f>'Приложение 3'!A213</f>
        <v>Иные закупки товаров, работ и услуг для обеспечения государственных (муниципальных) нужд</v>
      </c>
      <c r="B214" s="240" t="str">
        <f t="shared" si="5"/>
        <v>293</v>
      </c>
      <c r="C214" s="96">
        <v>8</v>
      </c>
      <c r="D214" s="96">
        <v>1</v>
      </c>
      <c r="E214" s="97" t="s">
        <v>88</v>
      </c>
      <c r="F214" s="98">
        <v>240</v>
      </c>
      <c r="G214" s="133">
        <f>'Приложение 3'!F213</f>
        <v>0</v>
      </c>
      <c r="H214" s="133">
        <f>'Приложение 3'!G213</f>
        <v>0</v>
      </c>
      <c r="I214" s="133">
        <f>'Приложение 3'!H213</f>
        <v>0</v>
      </c>
      <c r="J214" s="239"/>
    </row>
    <row r="215" spans="1:10" s="169" customFormat="1" ht="31.55" hidden="1" x14ac:dyDescent="0.2">
      <c r="A215" s="196" t="str">
        <f>'Приложение 3'!A214</f>
        <v>Мероприятия  "Сохранение и развитие культуры" на территории поселения</v>
      </c>
      <c r="B215" s="240" t="str">
        <f t="shared" si="5"/>
        <v>293</v>
      </c>
      <c r="C215" s="96">
        <v>8</v>
      </c>
      <c r="D215" s="96">
        <v>1</v>
      </c>
      <c r="E215" s="97" t="s">
        <v>89</v>
      </c>
      <c r="F215" s="98"/>
      <c r="G215" s="133">
        <f>'Приложение 3'!F214</f>
        <v>0</v>
      </c>
      <c r="H215" s="133">
        <f>'Приложение 3'!G214</f>
        <v>0</v>
      </c>
      <c r="I215" s="133">
        <f>'Приложение 3'!H214</f>
        <v>0</v>
      </c>
      <c r="J215" s="239"/>
    </row>
    <row r="216" spans="1:10" s="169" customFormat="1" ht="63.1" hidden="1" x14ac:dyDescent="0.2">
      <c r="A216" s="196" t="str">
        <f>'Приложение 3'!A215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16" s="240" t="str">
        <f t="shared" si="5"/>
        <v>293</v>
      </c>
      <c r="C216" s="96">
        <v>8</v>
      </c>
      <c r="D216" s="96">
        <v>1</v>
      </c>
      <c r="E216" s="97" t="s">
        <v>89</v>
      </c>
      <c r="F216" s="98">
        <v>100</v>
      </c>
      <c r="G216" s="133">
        <f>'Приложение 3'!F215</f>
        <v>0</v>
      </c>
      <c r="H216" s="133">
        <f>'Приложение 3'!G215</f>
        <v>0</v>
      </c>
      <c r="I216" s="133">
        <f>'Приложение 3'!H215</f>
        <v>0</v>
      </c>
      <c r="J216" s="239"/>
    </row>
    <row r="217" spans="1:10" s="169" customFormat="1" ht="18.75" hidden="1" x14ac:dyDescent="0.2">
      <c r="A217" s="196" t="str">
        <f>'Приложение 3'!A216</f>
        <v>Расходы на выплаты персоналу казенных учреждений</v>
      </c>
      <c r="B217" s="240" t="str">
        <f t="shared" si="5"/>
        <v>293</v>
      </c>
      <c r="C217" s="96">
        <v>8</v>
      </c>
      <c r="D217" s="96">
        <v>1</v>
      </c>
      <c r="E217" s="97" t="s">
        <v>89</v>
      </c>
      <c r="F217" s="98">
        <v>110</v>
      </c>
      <c r="G217" s="133">
        <f>'Приложение 3'!F216</f>
        <v>0</v>
      </c>
      <c r="H217" s="133">
        <f>'Приложение 3'!G216</f>
        <v>0</v>
      </c>
      <c r="I217" s="133">
        <f>'Приложение 3'!H216</f>
        <v>0</v>
      </c>
      <c r="J217" s="239"/>
    </row>
    <row r="218" spans="1:10" s="169" customFormat="1" ht="31.55" hidden="1" x14ac:dyDescent="0.2">
      <c r="A218" s="196" t="str">
        <f>'Приложение 3'!A217</f>
        <v>Закупка товаров, работ и услуг для  государственных (муниципальных) нужд</v>
      </c>
      <c r="B218" s="240" t="str">
        <f t="shared" si="5"/>
        <v>293</v>
      </c>
      <c r="C218" s="96">
        <v>8</v>
      </c>
      <c r="D218" s="96">
        <v>1</v>
      </c>
      <c r="E218" s="97" t="s">
        <v>89</v>
      </c>
      <c r="F218" s="98">
        <v>200</v>
      </c>
      <c r="G218" s="133">
        <f>'Приложение 3'!F217</f>
        <v>0</v>
      </c>
      <c r="H218" s="133">
        <f>'Приложение 3'!G217</f>
        <v>0</v>
      </c>
      <c r="I218" s="133">
        <f>'Приложение 3'!H217</f>
        <v>0</v>
      </c>
      <c r="J218" s="239"/>
    </row>
    <row r="219" spans="1:10" s="169" customFormat="1" ht="31.55" hidden="1" x14ac:dyDescent="0.2">
      <c r="A219" s="196" t="str">
        <f>'Приложение 3'!A218</f>
        <v>Иные закупки товаров, работ и услуг для обеспечения государственных (муниципальных) нужд</v>
      </c>
      <c r="B219" s="240" t="str">
        <f t="shared" si="5"/>
        <v>293</v>
      </c>
      <c r="C219" s="96">
        <v>8</v>
      </c>
      <c r="D219" s="96">
        <v>1</v>
      </c>
      <c r="E219" s="97" t="s">
        <v>89</v>
      </c>
      <c r="F219" s="98">
        <v>240</v>
      </c>
      <c r="G219" s="133">
        <f>'Приложение 3'!F218</f>
        <v>0</v>
      </c>
      <c r="H219" s="133">
        <f>'Приложение 3'!G218</f>
        <v>0</v>
      </c>
      <c r="I219" s="133">
        <f>'Приложение 3'!H218</f>
        <v>0</v>
      </c>
      <c r="J219" s="239"/>
    </row>
    <row r="220" spans="1:10" s="169" customFormat="1" ht="31.55" hidden="1" x14ac:dyDescent="0.2">
      <c r="A220" s="196" t="str">
        <f>'Приложение 3'!A219</f>
        <v>Предоставление субсидий бюджетным, автономным учреждениям и иным некоммерческим организациям</v>
      </c>
      <c r="B220" s="240" t="str">
        <f t="shared" si="5"/>
        <v>293</v>
      </c>
      <c r="C220" s="96">
        <v>8</v>
      </c>
      <c r="D220" s="96">
        <v>1</v>
      </c>
      <c r="E220" s="97" t="s">
        <v>89</v>
      </c>
      <c r="F220" s="98">
        <v>600</v>
      </c>
      <c r="G220" s="133">
        <f>'Приложение 3'!F219</f>
        <v>0</v>
      </c>
      <c r="H220" s="133">
        <f>'Приложение 3'!G219</f>
        <v>0</v>
      </c>
      <c r="I220" s="133">
        <f>'Приложение 3'!H219</f>
        <v>0</v>
      </c>
      <c r="J220" s="239"/>
    </row>
    <row r="221" spans="1:10" s="169" customFormat="1" ht="18.75" hidden="1" x14ac:dyDescent="0.2">
      <c r="A221" s="196" t="str">
        <f>'Приложение 3'!A220</f>
        <v>Субсидии бюджетным учреждениям</v>
      </c>
      <c r="B221" s="240" t="str">
        <f t="shared" si="5"/>
        <v>293</v>
      </c>
      <c r="C221" s="96">
        <v>8</v>
      </c>
      <c r="D221" s="96">
        <v>1</v>
      </c>
      <c r="E221" s="97" t="s">
        <v>89</v>
      </c>
      <c r="F221" s="98">
        <v>610</v>
      </c>
      <c r="G221" s="133">
        <f>'Приложение 3'!F220</f>
        <v>0</v>
      </c>
      <c r="H221" s="133">
        <f>'Приложение 3'!G220</f>
        <v>0</v>
      </c>
      <c r="I221" s="133">
        <f>'Приложение 3'!H220</f>
        <v>0</v>
      </c>
      <c r="J221" s="239"/>
    </row>
    <row r="222" spans="1:10" s="169" customFormat="1" ht="18.75" hidden="1" x14ac:dyDescent="0.2">
      <c r="A222" s="196" t="str">
        <f>'Приложение 3'!A221</f>
        <v>Иные бюджетные ассигнования</v>
      </c>
      <c r="B222" s="240" t="str">
        <f t="shared" si="5"/>
        <v>293</v>
      </c>
      <c r="C222" s="96">
        <v>8</v>
      </c>
      <c r="D222" s="96">
        <v>1</v>
      </c>
      <c r="E222" s="97" t="s">
        <v>89</v>
      </c>
      <c r="F222" s="98">
        <v>800</v>
      </c>
      <c r="G222" s="133">
        <f>'Приложение 3'!F221</f>
        <v>0</v>
      </c>
      <c r="H222" s="133">
        <f>'Приложение 3'!G221</f>
        <v>0</v>
      </c>
      <c r="I222" s="133">
        <f>'Приложение 3'!H221</f>
        <v>0</v>
      </c>
      <c r="J222" s="239"/>
    </row>
    <row r="223" spans="1:10" s="169" customFormat="1" ht="18.75" hidden="1" x14ac:dyDescent="0.2">
      <c r="A223" s="196" t="str">
        <f>'Приложение 3'!A222</f>
        <v xml:space="preserve">Уплата налогов, сборов и иных платежей </v>
      </c>
      <c r="B223" s="240" t="str">
        <f t="shared" si="5"/>
        <v>293</v>
      </c>
      <c r="C223" s="96">
        <v>8</v>
      </c>
      <c r="D223" s="96">
        <v>1</v>
      </c>
      <c r="E223" s="97" t="s">
        <v>89</v>
      </c>
      <c r="F223" s="98">
        <v>850</v>
      </c>
      <c r="G223" s="133">
        <f>'Приложение 3'!F222</f>
        <v>0</v>
      </c>
      <c r="H223" s="133">
        <f>'Приложение 3'!G222</f>
        <v>0</v>
      </c>
      <c r="I223" s="133">
        <f>'Приложение 3'!H222</f>
        <v>0</v>
      </c>
      <c r="J223" s="239"/>
    </row>
    <row r="224" spans="1:10" s="169" customFormat="1" ht="31.55" hidden="1" x14ac:dyDescent="0.2">
      <c r="A224" s="196" t="str">
        <f>'Приложение 3'!A223</f>
        <v>Реализация социально значимых проектов в сфере развития общественной инфраструктуры</v>
      </c>
      <c r="B224" s="240" t="str">
        <f t="shared" si="5"/>
        <v>293</v>
      </c>
      <c r="C224" s="96">
        <v>8</v>
      </c>
      <c r="D224" s="96">
        <v>1</v>
      </c>
      <c r="E224" s="97" t="s">
        <v>222</v>
      </c>
      <c r="F224" s="98"/>
      <c r="G224" s="133">
        <f>'Приложение 3'!F223</f>
        <v>0</v>
      </c>
      <c r="H224" s="133">
        <f>'Приложение 3'!G223</f>
        <v>0</v>
      </c>
      <c r="I224" s="133">
        <f>'Приложение 3'!H223</f>
        <v>0</v>
      </c>
      <c r="J224" s="239"/>
    </row>
    <row r="225" spans="1:10" s="169" customFormat="1" ht="31.55" hidden="1" x14ac:dyDescent="0.2">
      <c r="A225" s="196" t="str">
        <f>'Приложение 3'!A224</f>
        <v>Закупка товаров, работ и услуг для  государственных (муниципальных) нужд</v>
      </c>
      <c r="B225" s="240" t="str">
        <f t="shared" si="5"/>
        <v>293</v>
      </c>
      <c r="C225" s="96">
        <v>8</v>
      </c>
      <c r="D225" s="96">
        <v>1</v>
      </c>
      <c r="E225" s="97" t="s">
        <v>222</v>
      </c>
      <c r="F225" s="98">
        <v>200</v>
      </c>
      <c r="G225" s="133">
        <f>'Приложение 3'!F224</f>
        <v>0</v>
      </c>
      <c r="H225" s="133">
        <f>'Приложение 3'!G224</f>
        <v>0</v>
      </c>
      <c r="I225" s="133">
        <f>'Приложение 3'!H224</f>
        <v>0</v>
      </c>
      <c r="J225" s="239"/>
    </row>
    <row r="226" spans="1:10" s="169" customFormat="1" ht="31.55" hidden="1" x14ac:dyDescent="0.2">
      <c r="A226" s="196" t="str">
        <f>'Приложение 3'!A225</f>
        <v>Иные закупки товаров, работ и услуг для обеспечения государственных (муниципальных) нужд</v>
      </c>
      <c r="B226" s="240" t="str">
        <f t="shared" si="5"/>
        <v>293</v>
      </c>
      <c r="C226" s="96">
        <v>8</v>
      </c>
      <c r="D226" s="96">
        <v>1</v>
      </c>
      <c r="E226" s="97" t="s">
        <v>222</v>
      </c>
      <c r="F226" s="98">
        <v>240</v>
      </c>
      <c r="G226" s="133">
        <f>'Приложение 3'!F225</f>
        <v>0</v>
      </c>
      <c r="H226" s="133">
        <f>'Приложение 3'!G225</f>
        <v>0</v>
      </c>
      <c r="I226" s="133">
        <f>'Приложение 3'!H225</f>
        <v>0</v>
      </c>
      <c r="J226" s="239"/>
    </row>
    <row r="227" spans="1:10" s="169" customFormat="1" ht="15.7" hidden="1" x14ac:dyDescent="0.2">
      <c r="A227" s="196" t="str">
        <f>'Приложение 3'!A226</f>
        <v>Обеспечение сбалансированности местных бюджетов</v>
      </c>
      <c r="B227" s="240" t="str">
        <f t="shared" si="5"/>
        <v>293</v>
      </c>
      <c r="C227" s="96">
        <v>8</v>
      </c>
      <c r="D227" s="96">
        <v>1</v>
      </c>
      <c r="E227" s="97" t="s">
        <v>91</v>
      </c>
      <c r="F227" s="98"/>
      <c r="G227" s="133">
        <f>'Приложение 3'!F226</f>
        <v>0</v>
      </c>
      <c r="H227" s="133">
        <f>'Приложение 3'!G226</f>
        <v>0</v>
      </c>
      <c r="I227" s="133">
        <f>'Приложение 3'!H226</f>
        <v>0</v>
      </c>
      <c r="J227" s="251"/>
    </row>
    <row r="228" spans="1:10" s="169" customFormat="1" ht="63.1" hidden="1" x14ac:dyDescent="0.2">
      <c r="A228" s="196" t="str">
        <f>'Приложение 3'!A227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28" s="240" t="str">
        <f t="shared" si="5"/>
        <v>293</v>
      </c>
      <c r="C228" s="96">
        <v>8</v>
      </c>
      <c r="D228" s="96">
        <v>1</v>
      </c>
      <c r="E228" s="97" t="s">
        <v>91</v>
      </c>
      <c r="F228" s="98">
        <v>100</v>
      </c>
      <c r="G228" s="133">
        <f>'Приложение 3'!F227</f>
        <v>0</v>
      </c>
      <c r="H228" s="133">
        <f>'Приложение 3'!G227</f>
        <v>0</v>
      </c>
      <c r="I228" s="133">
        <f>'Приложение 3'!H227</f>
        <v>0</v>
      </c>
      <c r="J228" s="251"/>
    </row>
    <row r="229" spans="1:10" s="169" customFormat="1" ht="15.7" hidden="1" x14ac:dyDescent="0.2">
      <c r="A229" s="196" t="str">
        <f>'Приложение 3'!A228</f>
        <v>Расходы на выплаты персоналу казенных учреждений</v>
      </c>
      <c r="B229" s="240" t="str">
        <f t="shared" si="5"/>
        <v>293</v>
      </c>
      <c r="C229" s="96">
        <v>8</v>
      </c>
      <c r="D229" s="96">
        <v>1</v>
      </c>
      <c r="E229" s="97" t="s">
        <v>91</v>
      </c>
      <c r="F229" s="98">
        <v>110</v>
      </c>
      <c r="G229" s="133">
        <f>'Приложение 3'!F228</f>
        <v>0</v>
      </c>
      <c r="H229" s="133">
        <f>'Приложение 3'!G228</f>
        <v>0</v>
      </c>
      <c r="I229" s="133">
        <f>'Приложение 3'!H228</f>
        <v>0</v>
      </c>
      <c r="J229" s="251"/>
    </row>
    <row r="230" spans="1:10" s="169" customFormat="1" ht="31.55" hidden="1" x14ac:dyDescent="0.2">
      <c r="A230" s="196" t="str">
        <f>'Приложение 3'!A229</f>
        <v>Закупка товаров, работ и услуг для государственных (муниципальных) нужд</v>
      </c>
      <c r="B230" s="240" t="str">
        <f t="shared" si="5"/>
        <v>293</v>
      </c>
      <c r="C230" s="96">
        <v>8</v>
      </c>
      <c r="D230" s="96">
        <v>1</v>
      </c>
      <c r="E230" s="97" t="s">
        <v>91</v>
      </c>
      <c r="F230" s="98">
        <v>200</v>
      </c>
      <c r="G230" s="133">
        <f>'Приложение 3'!F229</f>
        <v>0</v>
      </c>
      <c r="H230" s="133">
        <f>'Приложение 3'!G229</f>
        <v>0</v>
      </c>
      <c r="I230" s="133">
        <f>'Приложение 3'!H229</f>
        <v>0</v>
      </c>
      <c r="J230" s="251"/>
    </row>
    <row r="231" spans="1:10" s="169" customFormat="1" ht="31.55" hidden="1" x14ac:dyDescent="0.2">
      <c r="A231" s="196" t="str">
        <f>'Приложение 3'!A230</f>
        <v>Иные закупки товаров, работ и услуг для обеспечения государственных (муниципальных) нужд</v>
      </c>
      <c r="B231" s="240" t="str">
        <f t="shared" si="5"/>
        <v>293</v>
      </c>
      <c r="C231" s="96">
        <v>8</v>
      </c>
      <c r="D231" s="96">
        <v>1</v>
      </c>
      <c r="E231" s="97" t="s">
        <v>91</v>
      </c>
      <c r="F231" s="98">
        <v>240</v>
      </c>
      <c r="G231" s="133">
        <f>'Приложение 3'!F230</f>
        <v>0</v>
      </c>
      <c r="H231" s="133">
        <f>'Приложение 3'!G230</f>
        <v>0</v>
      </c>
      <c r="I231" s="133">
        <f>'Приложение 3'!H230</f>
        <v>0</v>
      </c>
      <c r="J231" s="251"/>
    </row>
    <row r="232" spans="1:10" s="169" customFormat="1" ht="31.55" hidden="1" x14ac:dyDescent="0.2">
      <c r="A232" s="196" t="str">
        <f>'Приложение 3'!A231</f>
        <v>Предоставление субсидий бюджетным, автономным учреждениям и иным некоммерческим организациям</v>
      </c>
      <c r="B232" s="240" t="str">
        <f t="shared" si="5"/>
        <v>293</v>
      </c>
      <c r="C232" s="96">
        <v>8</v>
      </c>
      <c r="D232" s="96">
        <v>1</v>
      </c>
      <c r="E232" s="97" t="s">
        <v>91</v>
      </c>
      <c r="F232" s="98">
        <v>600</v>
      </c>
      <c r="G232" s="133">
        <f>'Приложение 3'!F231</f>
        <v>0</v>
      </c>
      <c r="H232" s="133">
        <f>'Приложение 3'!G231</f>
        <v>0</v>
      </c>
      <c r="I232" s="133">
        <f>'Приложение 3'!H231</f>
        <v>0</v>
      </c>
      <c r="J232" s="251"/>
    </row>
    <row r="233" spans="1:10" s="169" customFormat="1" ht="15.7" hidden="1" x14ac:dyDescent="0.2">
      <c r="A233" s="196" t="str">
        <f>'Приложение 3'!A232</f>
        <v>Субсидии бюджетным учреждениям</v>
      </c>
      <c r="B233" s="240" t="str">
        <f t="shared" si="5"/>
        <v>293</v>
      </c>
      <c r="C233" s="96">
        <v>8</v>
      </c>
      <c r="D233" s="96">
        <v>1</v>
      </c>
      <c r="E233" s="97" t="s">
        <v>91</v>
      </c>
      <c r="F233" s="98">
        <v>610</v>
      </c>
      <c r="G233" s="133">
        <f>'Приложение 3'!F232</f>
        <v>0</v>
      </c>
      <c r="H233" s="133">
        <f>'Приложение 3'!G232</f>
        <v>0</v>
      </c>
      <c r="I233" s="133">
        <f>'Приложение 3'!H232</f>
        <v>0</v>
      </c>
    </row>
    <row r="234" spans="1:10" s="169" customFormat="1" ht="15.7" hidden="1" x14ac:dyDescent="0.2">
      <c r="A234" s="196" t="str">
        <f>'Приложение 3'!A233</f>
        <v>Установка мемориальных знаков на воинских захоронениях</v>
      </c>
      <c r="B234" s="240" t="str">
        <f t="shared" si="5"/>
        <v>293</v>
      </c>
      <c r="C234" s="96">
        <v>8</v>
      </c>
      <c r="D234" s="96">
        <v>1</v>
      </c>
      <c r="E234" s="194" t="str">
        <f>'Приложение 3'!D233</f>
        <v>59.0.00.L2992</v>
      </c>
      <c r="F234" s="98"/>
      <c r="G234" s="133">
        <f>'Приложение 3'!F236</f>
        <v>0</v>
      </c>
      <c r="H234" s="133">
        <f>'Приложение 3'!G236</f>
        <v>0</v>
      </c>
      <c r="I234" s="133">
        <f>'Приложение 3'!H236</f>
        <v>0</v>
      </c>
    </row>
    <row r="235" spans="1:10" s="169" customFormat="1" ht="31.55" hidden="1" x14ac:dyDescent="0.2">
      <c r="A235" s="196" t="str">
        <f>'Приложение 3'!A234</f>
        <v>Закупка товаров, работ и услуг для государственных (муниципальных) нужд</v>
      </c>
      <c r="B235" s="240" t="str">
        <f t="shared" si="5"/>
        <v>293</v>
      </c>
      <c r="C235" s="96">
        <v>8</v>
      </c>
      <c r="D235" s="96">
        <v>1</v>
      </c>
      <c r="E235" s="194" t="str">
        <f>'Приложение 3'!D234</f>
        <v>59.0.00.L2992</v>
      </c>
      <c r="F235" s="98">
        <v>200</v>
      </c>
      <c r="G235" s="133">
        <f>'Приложение 3'!F237</f>
        <v>0</v>
      </c>
      <c r="H235" s="133">
        <f>'Приложение 3'!G237</f>
        <v>0</v>
      </c>
      <c r="I235" s="133">
        <f>'Приложение 3'!H237</f>
        <v>0</v>
      </c>
    </row>
    <row r="236" spans="1:10" s="169" customFormat="1" ht="31.55" hidden="1" x14ac:dyDescent="0.2">
      <c r="A236" s="196" t="str">
        <f>'Приложение 3'!A235</f>
        <v>Иные закупки товаров, работ и услуг для обеспечения государственных (муниципальных) нужд</v>
      </c>
      <c r="B236" s="240" t="str">
        <f t="shared" si="5"/>
        <v>293</v>
      </c>
      <c r="C236" s="96">
        <v>8</v>
      </c>
      <c r="D236" s="96">
        <v>1</v>
      </c>
      <c r="E236" s="194" t="str">
        <f>'Приложение 3'!D235</f>
        <v>59.0.00.L2992</v>
      </c>
      <c r="F236" s="98">
        <v>240</v>
      </c>
      <c r="G236" s="133">
        <f>'Приложение 3'!F238</f>
        <v>0</v>
      </c>
      <c r="H236" s="133">
        <f>'Приложение 3'!G238</f>
        <v>0</v>
      </c>
      <c r="I236" s="133">
        <f>'Приложение 3'!H238</f>
        <v>0</v>
      </c>
    </row>
    <row r="237" spans="1:10" s="169" customFormat="1" ht="31.55" hidden="1" x14ac:dyDescent="0.2">
      <c r="A237" s="196" t="str">
        <f>'Приложение 3'!A236</f>
        <v>Софинансирование социально значимых проектов в сфере развития общественной инфраструктуры</v>
      </c>
      <c r="B237" s="240" t="str">
        <f t="shared" si="5"/>
        <v>293</v>
      </c>
      <c r="C237" s="96">
        <v>8</v>
      </c>
      <c r="D237" s="96">
        <v>1</v>
      </c>
      <c r="E237" s="194" t="s">
        <v>223</v>
      </c>
      <c r="F237" s="98"/>
      <c r="G237" s="133">
        <f>'Приложение 3'!F233</f>
        <v>0</v>
      </c>
      <c r="H237" s="133">
        <f>'Приложение 3'!G233</f>
        <v>0</v>
      </c>
      <c r="I237" s="133">
        <f>'Приложение 3'!H233</f>
        <v>0</v>
      </c>
    </row>
    <row r="238" spans="1:10" s="169" customFormat="1" ht="31.55" hidden="1" x14ac:dyDescent="0.2">
      <c r="A238" s="196" t="str">
        <f>'Приложение 3'!A237</f>
        <v>Закупка товаров, работ и услуг для  государственных (муниципальных) нужд</v>
      </c>
      <c r="B238" s="240" t="str">
        <f t="shared" si="5"/>
        <v>293</v>
      </c>
      <c r="C238" s="96">
        <v>8</v>
      </c>
      <c r="D238" s="96">
        <v>1</v>
      </c>
      <c r="E238" s="194" t="s">
        <v>223</v>
      </c>
      <c r="F238" s="98">
        <v>200</v>
      </c>
      <c r="G238" s="133">
        <f>'Приложение 3'!F234</f>
        <v>0</v>
      </c>
      <c r="H238" s="133">
        <f>'Приложение 3'!G234</f>
        <v>0</v>
      </c>
      <c r="I238" s="133">
        <f>'Приложение 3'!H234</f>
        <v>0</v>
      </c>
    </row>
    <row r="239" spans="1:10" s="169" customFormat="1" ht="31.55" hidden="1" x14ac:dyDescent="0.2">
      <c r="A239" s="196" t="str">
        <f>'Приложение 3'!A238</f>
        <v>Иные закупки товаров, работ и услуг для обеспечения государственных (муниципальных) нужд</v>
      </c>
      <c r="B239" s="240" t="str">
        <f t="shared" si="5"/>
        <v>293</v>
      </c>
      <c r="C239" s="96">
        <v>8</v>
      </c>
      <c r="D239" s="96">
        <v>1</v>
      </c>
      <c r="E239" s="194" t="s">
        <v>223</v>
      </c>
      <c r="F239" s="98">
        <v>240</v>
      </c>
      <c r="G239" s="133">
        <f>'Приложение 3'!F235</f>
        <v>0</v>
      </c>
      <c r="H239" s="133">
        <f>'Приложение 3'!G235</f>
        <v>0</v>
      </c>
      <c r="I239" s="133">
        <f>'Приложение 3'!H235</f>
        <v>0</v>
      </c>
    </row>
    <row r="240" spans="1:10" ht="15.55" x14ac:dyDescent="0.25">
      <c r="A240" s="175" t="str">
        <f>'Приложение 3'!A239</f>
        <v>Непрограммные направления бюджета</v>
      </c>
      <c r="B240" s="236" t="str">
        <f t="shared" si="5"/>
        <v>293</v>
      </c>
      <c r="C240" s="176">
        <v>8</v>
      </c>
      <c r="D240" s="176">
        <v>1</v>
      </c>
      <c r="E240" s="177" t="s">
        <v>10</v>
      </c>
      <c r="F240" s="178" t="s">
        <v>7</v>
      </c>
      <c r="G240" s="179">
        <f>'Приложение 3'!F239</f>
        <v>6800</v>
      </c>
      <c r="H240" s="179">
        <f>'Приложение 3'!G239</f>
        <v>6000</v>
      </c>
      <c r="I240" s="179">
        <f>'Приложение 3'!H239</f>
        <v>6000</v>
      </c>
    </row>
    <row r="241" spans="1:9" s="169" customFormat="1" ht="47.25" hidden="1" x14ac:dyDescent="0.2">
      <c r="A241" s="196" t="str">
        <f>'Приложение 3'!A240</f>
        <v xml:space="preserve">Мероприятия по сохранению памятников и других мемориальных объектов, увековечивающих память о защитниках Отечества </v>
      </c>
      <c r="B241" s="240" t="str">
        <f t="shared" si="5"/>
        <v>293</v>
      </c>
      <c r="C241" s="96">
        <v>8</v>
      </c>
      <c r="D241" s="96">
        <v>1</v>
      </c>
      <c r="E241" s="97" t="s">
        <v>92</v>
      </c>
      <c r="F241" s="98"/>
      <c r="G241" s="133">
        <f>'Приложение 3'!F240</f>
        <v>0</v>
      </c>
      <c r="H241" s="133">
        <f>'Приложение 3'!G240</f>
        <v>0</v>
      </c>
      <c r="I241" s="133">
        <f>'Приложение 3'!H240</f>
        <v>0</v>
      </c>
    </row>
    <row r="242" spans="1:9" s="169" customFormat="1" ht="31.55" hidden="1" x14ac:dyDescent="0.2">
      <c r="A242" s="196" t="str">
        <f>'Приложение 3'!A241</f>
        <v>Закупка товаров, работ и услуг для  государственных (муниципальных) нужд</v>
      </c>
      <c r="B242" s="240" t="str">
        <f t="shared" si="5"/>
        <v>293</v>
      </c>
      <c r="C242" s="96">
        <v>8</v>
      </c>
      <c r="D242" s="96">
        <v>1</v>
      </c>
      <c r="E242" s="97" t="s">
        <v>92</v>
      </c>
      <c r="F242" s="98">
        <v>200</v>
      </c>
      <c r="G242" s="133">
        <f>'Приложение 3'!F241</f>
        <v>0</v>
      </c>
      <c r="H242" s="133">
        <f>'Приложение 3'!G241</f>
        <v>0</v>
      </c>
      <c r="I242" s="133">
        <f>'Приложение 3'!H241</f>
        <v>0</v>
      </c>
    </row>
    <row r="243" spans="1:9" s="169" customFormat="1" ht="31.55" hidden="1" x14ac:dyDescent="0.2">
      <c r="A243" s="196" t="str">
        <f>'Приложение 3'!A242</f>
        <v>Иные закупки товаров, работ и услуг для обеспечения государственных (муниципальных) нужд</v>
      </c>
      <c r="B243" s="240" t="str">
        <f t="shared" si="5"/>
        <v>293</v>
      </c>
      <c r="C243" s="96">
        <v>8</v>
      </c>
      <c r="D243" s="96">
        <v>1</v>
      </c>
      <c r="E243" s="97" t="s">
        <v>92</v>
      </c>
      <c r="F243" s="98">
        <v>240</v>
      </c>
      <c r="G243" s="133">
        <f>'Приложение 3'!F242</f>
        <v>0</v>
      </c>
      <c r="H243" s="133">
        <f>'Приложение 3'!G242</f>
        <v>0</v>
      </c>
      <c r="I243" s="133">
        <f>'Приложение 3'!H242</f>
        <v>0</v>
      </c>
    </row>
    <row r="244" spans="1:9" s="169" customFormat="1" ht="31.1" x14ac:dyDescent="0.25">
      <c r="A244" s="196" t="str">
        <f>'Приложение 3'!A243</f>
        <v>Мероприятия по сохранению и развитию культуры на территории поселения</v>
      </c>
      <c r="B244" s="240" t="str">
        <f t="shared" si="5"/>
        <v>293</v>
      </c>
      <c r="C244" s="96">
        <v>8</v>
      </c>
      <c r="D244" s="96">
        <v>1</v>
      </c>
      <c r="E244" s="97" t="s">
        <v>93</v>
      </c>
      <c r="F244" s="98"/>
      <c r="G244" s="133">
        <f>'Приложение 3'!F243</f>
        <v>6800</v>
      </c>
      <c r="H244" s="133">
        <f>'Приложение 3'!G243</f>
        <v>6000</v>
      </c>
      <c r="I244" s="133">
        <f>'Приложение 3'!H243</f>
        <v>6000</v>
      </c>
    </row>
    <row r="245" spans="1:9" s="169" customFormat="1" ht="63.1" hidden="1" x14ac:dyDescent="0.2">
      <c r="A245" s="196" t="str">
        <f>'Приложение 3'!A244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45" s="240" t="str">
        <f t="shared" si="5"/>
        <v>293</v>
      </c>
      <c r="C245" s="96">
        <v>8</v>
      </c>
      <c r="D245" s="96">
        <v>1</v>
      </c>
      <c r="E245" s="97" t="s">
        <v>93</v>
      </c>
      <c r="F245" s="98">
        <v>100</v>
      </c>
      <c r="G245" s="133">
        <f>'Приложение 3'!F244</f>
        <v>0</v>
      </c>
      <c r="H245" s="133">
        <f>'Приложение 3'!G244</f>
        <v>0</v>
      </c>
      <c r="I245" s="133">
        <f>'Приложение 3'!H244</f>
        <v>0</v>
      </c>
    </row>
    <row r="246" spans="1:9" s="169" customFormat="1" ht="15.7" hidden="1" x14ac:dyDescent="0.2">
      <c r="A246" s="196" t="str">
        <f>'Приложение 3'!A245</f>
        <v>Расходы на выплаты персоналу казенных учреждений</v>
      </c>
      <c r="B246" s="240" t="str">
        <f t="shared" si="5"/>
        <v>293</v>
      </c>
      <c r="C246" s="96">
        <v>8</v>
      </c>
      <c r="D246" s="96">
        <v>1</v>
      </c>
      <c r="E246" s="97" t="s">
        <v>93</v>
      </c>
      <c r="F246" s="98">
        <v>110</v>
      </c>
      <c r="G246" s="133">
        <f>'Приложение 3'!F245</f>
        <v>0</v>
      </c>
      <c r="H246" s="133">
        <f>'Приложение 3'!G245</f>
        <v>0</v>
      </c>
      <c r="I246" s="133">
        <f>'Приложение 3'!H245</f>
        <v>0</v>
      </c>
    </row>
    <row r="247" spans="1:9" s="169" customFormat="1" ht="31.55" hidden="1" x14ac:dyDescent="0.2">
      <c r="A247" s="196" t="str">
        <f>'Приложение 3'!A246</f>
        <v>Закупка товаров, работ и услуг для  государственных (муниципальных) нужд</v>
      </c>
      <c r="B247" s="240" t="str">
        <f t="shared" si="5"/>
        <v>293</v>
      </c>
      <c r="C247" s="96">
        <v>8</v>
      </c>
      <c r="D247" s="96">
        <v>1</v>
      </c>
      <c r="E247" s="97" t="s">
        <v>93</v>
      </c>
      <c r="F247" s="98">
        <v>200</v>
      </c>
      <c r="G247" s="133">
        <f>'Приложение 3'!F246</f>
        <v>0</v>
      </c>
      <c r="H247" s="133">
        <f>'Приложение 3'!G246</f>
        <v>0</v>
      </c>
      <c r="I247" s="133">
        <f>'Приложение 3'!H246</f>
        <v>0</v>
      </c>
    </row>
    <row r="248" spans="1:9" s="169" customFormat="1" ht="31.55" hidden="1" x14ac:dyDescent="0.2">
      <c r="A248" s="196" t="str">
        <f>'Приложение 3'!A247</f>
        <v>Иные закупки товаров, работ и услуг для обеспечения государственных (муниципальных) нужд</v>
      </c>
      <c r="B248" s="240" t="str">
        <f t="shared" si="5"/>
        <v>293</v>
      </c>
      <c r="C248" s="96">
        <v>8</v>
      </c>
      <c r="D248" s="96">
        <v>1</v>
      </c>
      <c r="E248" s="97" t="s">
        <v>93</v>
      </c>
      <c r="F248" s="98">
        <v>240</v>
      </c>
      <c r="G248" s="133">
        <f>'Приложение 3'!F247</f>
        <v>0</v>
      </c>
      <c r="H248" s="133">
        <f>'Приложение 3'!G247</f>
        <v>0</v>
      </c>
      <c r="I248" s="133">
        <f>'Приложение 3'!H247</f>
        <v>0</v>
      </c>
    </row>
    <row r="249" spans="1:9" s="169" customFormat="1" ht="31.1" x14ac:dyDescent="0.25">
      <c r="A249" s="196" t="str">
        <f>'Приложение 3'!A248</f>
        <v>Предоставление субсидий бюджетным, автономным учреждениям и иным некоммерческим организациям</v>
      </c>
      <c r="B249" s="240" t="str">
        <f t="shared" si="5"/>
        <v>293</v>
      </c>
      <c r="C249" s="96">
        <v>8</v>
      </c>
      <c r="D249" s="96">
        <v>1</v>
      </c>
      <c r="E249" s="97" t="s">
        <v>93</v>
      </c>
      <c r="F249" s="98">
        <v>600</v>
      </c>
      <c r="G249" s="133">
        <f>'Приложение 3'!F248</f>
        <v>6800</v>
      </c>
      <c r="H249" s="133">
        <f>'Приложение 3'!G248</f>
        <v>6000</v>
      </c>
      <c r="I249" s="133">
        <f>'Приложение 3'!H248</f>
        <v>6000</v>
      </c>
    </row>
    <row r="250" spans="1:9" s="169" customFormat="1" ht="15.55" x14ac:dyDescent="0.25">
      <c r="A250" s="196" t="str">
        <f>'Приложение 3'!A249</f>
        <v>Субсидии бюджетным учреждениям</v>
      </c>
      <c r="B250" s="240" t="str">
        <f t="shared" si="5"/>
        <v>293</v>
      </c>
      <c r="C250" s="96">
        <v>8</v>
      </c>
      <c r="D250" s="96">
        <v>1</v>
      </c>
      <c r="E250" s="97" t="s">
        <v>93</v>
      </c>
      <c r="F250" s="98">
        <v>610</v>
      </c>
      <c r="G250" s="133">
        <f>'Приложение 3'!F249</f>
        <v>6800</v>
      </c>
      <c r="H250" s="133">
        <f>'Приложение 3'!G249</f>
        <v>6000</v>
      </c>
      <c r="I250" s="133">
        <f>'Приложение 3'!H249</f>
        <v>6000</v>
      </c>
    </row>
    <row r="251" spans="1:9" s="169" customFormat="1" ht="15.7" hidden="1" x14ac:dyDescent="0.2">
      <c r="A251" s="196" t="str">
        <f>'Приложение 3'!A250</f>
        <v>Иные бюджетные ассигнования</v>
      </c>
      <c r="B251" s="240" t="str">
        <f t="shared" si="5"/>
        <v>293</v>
      </c>
      <c r="C251" s="96">
        <v>8</v>
      </c>
      <c r="D251" s="96">
        <v>1</v>
      </c>
      <c r="E251" s="97" t="s">
        <v>93</v>
      </c>
      <c r="F251" s="98">
        <v>800</v>
      </c>
      <c r="G251" s="133">
        <f>'Приложение 3'!F250</f>
        <v>0</v>
      </c>
      <c r="H251" s="133">
        <f>'Приложение 3'!G250</f>
        <v>0</v>
      </c>
      <c r="I251" s="133">
        <f>'Приложение 3'!H250</f>
        <v>0</v>
      </c>
    </row>
    <row r="252" spans="1:9" s="169" customFormat="1" ht="15.7" hidden="1" x14ac:dyDescent="0.2">
      <c r="A252" s="196" t="str">
        <f>'Приложение 3'!A251</f>
        <v xml:space="preserve">Уплата налогов, сборов и иных платежей </v>
      </c>
      <c r="B252" s="240" t="str">
        <f t="shared" si="5"/>
        <v>293</v>
      </c>
      <c r="C252" s="96">
        <v>8</v>
      </c>
      <c r="D252" s="96">
        <v>1</v>
      </c>
      <c r="E252" s="97" t="s">
        <v>93</v>
      </c>
      <c r="F252" s="98">
        <v>850</v>
      </c>
      <c r="G252" s="133">
        <f>'Приложение 3'!F251</f>
        <v>0</v>
      </c>
      <c r="H252" s="133">
        <f>'Приложение 3'!G251</f>
        <v>0</v>
      </c>
      <c r="I252" s="133">
        <f>'Приложение 3'!H251</f>
        <v>0</v>
      </c>
    </row>
    <row r="253" spans="1:9" s="169" customFormat="1" ht="31.55" hidden="1" x14ac:dyDescent="0.2">
      <c r="A253" s="196" t="str">
        <f>'Приложение 3'!A252</f>
        <v>Реализация социально значимых проектов в сфере развития общественной инфраструктуры</v>
      </c>
      <c r="B253" s="240" t="str">
        <f t="shared" si="5"/>
        <v>293</v>
      </c>
      <c r="C253" s="96">
        <v>8</v>
      </c>
      <c r="D253" s="96">
        <v>1</v>
      </c>
      <c r="E253" s="97" t="s">
        <v>203</v>
      </c>
      <c r="F253" s="98"/>
      <c r="G253" s="133">
        <f>'Приложение 3'!F252</f>
        <v>0</v>
      </c>
      <c r="H253" s="133">
        <f>'Приложение 3'!G252</f>
        <v>0</v>
      </c>
      <c r="I253" s="133">
        <f>'Приложение 3'!H252</f>
        <v>0</v>
      </c>
    </row>
    <row r="254" spans="1:9" s="169" customFormat="1" ht="31.55" hidden="1" x14ac:dyDescent="0.2">
      <c r="A254" s="196" t="str">
        <f>'Приложение 3'!A253</f>
        <v>Закупка товаров, работ и услуг для  государственных (муниципальных) нужд</v>
      </c>
      <c r="B254" s="240" t="str">
        <f t="shared" si="5"/>
        <v>293</v>
      </c>
      <c r="C254" s="96">
        <v>8</v>
      </c>
      <c r="D254" s="96">
        <v>1</v>
      </c>
      <c r="E254" s="97" t="s">
        <v>203</v>
      </c>
      <c r="F254" s="98">
        <v>200</v>
      </c>
      <c r="G254" s="133">
        <f>'Приложение 3'!F253</f>
        <v>0</v>
      </c>
      <c r="H254" s="133">
        <f>'Приложение 3'!G253</f>
        <v>0</v>
      </c>
      <c r="I254" s="133">
        <f>'Приложение 3'!H253</f>
        <v>0</v>
      </c>
    </row>
    <row r="255" spans="1:9" s="169" customFormat="1" ht="31.55" hidden="1" x14ac:dyDescent="0.2">
      <c r="A255" s="196" t="str">
        <f>'Приложение 3'!A254</f>
        <v>Иные закупки товаров, работ и услуг для обеспечения государственных (муниципальных) нужд</v>
      </c>
      <c r="B255" s="240" t="str">
        <f t="shared" si="5"/>
        <v>293</v>
      </c>
      <c r="C255" s="96">
        <v>8</v>
      </c>
      <c r="D255" s="96">
        <v>1</v>
      </c>
      <c r="E255" s="97" t="s">
        <v>203</v>
      </c>
      <c r="F255" s="98">
        <v>240</v>
      </c>
      <c r="G255" s="133">
        <f>'Приложение 3'!F254</f>
        <v>0</v>
      </c>
      <c r="H255" s="133">
        <f>'Приложение 3'!G254</f>
        <v>0</v>
      </c>
      <c r="I255" s="133">
        <f>'Приложение 3'!H254</f>
        <v>0</v>
      </c>
    </row>
    <row r="256" spans="1:9" s="169" customFormat="1" ht="15.7" hidden="1" x14ac:dyDescent="0.2">
      <c r="A256" s="196" t="str">
        <f>'Приложение 3'!A255</f>
        <v>Обеспечение сбалансированности бюджета</v>
      </c>
      <c r="B256" s="240" t="str">
        <f t="shared" si="5"/>
        <v>293</v>
      </c>
      <c r="C256" s="96">
        <v>8</v>
      </c>
      <c r="D256" s="96">
        <v>1</v>
      </c>
      <c r="E256" s="97" t="s">
        <v>94</v>
      </c>
      <c r="F256" s="98"/>
      <c r="G256" s="133">
        <f>'Приложение 3'!F255</f>
        <v>0</v>
      </c>
      <c r="H256" s="133">
        <f>'Приложение 3'!G255</f>
        <v>0</v>
      </c>
      <c r="I256" s="133">
        <f>'Приложение 3'!H255</f>
        <v>0</v>
      </c>
    </row>
    <row r="257" spans="1:9" s="169" customFormat="1" ht="63.1" hidden="1" x14ac:dyDescent="0.2">
      <c r="A257" s="196" t="str">
        <f>'Приложение 3'!A256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57" s="240" t="str">
        <f t="shared" si="5"/>
        <v>293</v>
      </c>
      <c r="C257" s="96">
        <v>8</v>
      </c>
      <c r="D257" s="96">
        <v>1</v>
      </c>
      <c r="E257" s="97" t="s">
        <v>94</v>
      </c>
      <c r="F257" s="98">
        <v>100</v>
      </c>
      <c r="G257" s="133">
        <f>'Приложение 3'!F256</f>
        <v>0</v>
      </c>
      <c r="H257" s="133">
        <f>'Приложение 3'!G256</f>
        <v>0</v>
      </c>
      <c r="I257" s="133">
        <f>'Приложение 3'!H256</f>
        <v>0</v>
      </c>
    </row>
    <row r="258" spans="1:9" s="169" customFormat="1" ht="15.7" hidden="1" x14ac:dyDescent="0.2">
      <c r="A258" s="196" t="str">
        <f>'Приложение 3'!A257</f>
        <v>Расходы на выплаты персоналу казенных учреждений</v>
      </c>
      <c r="B258" s="240" t="str">
        <f t="shared" si="5"/>
        <v>293</v>
      </c>
      <c r="C258" s="96">
        <v>8</v>
      </c>
      <c r="D258" s="96">
        <v>1</v>
      </c>
      <c r="E258" s="97" t="s">
        <v>94</v>
      </c>
      <c r="F258" s="98">
        <v>110</v>
      </c>
      <c r="G258" s="133">
        <f>'Приложение 3'!F257</f>
        <v>0</v>
      </c>
      <c r="H258" s="133">
        <f>'Приложение 3'!G257</f>
        <v>0</v>
      </c>
      <c r="I258" s="133">
        <f>'Приложение 3'!H257</f>
        <v>0</v>
      </c>
    </row>
    <row r="259" spans="1:9" s="169" customFormat="1" ht="31.55" hidden="1" x14ac:dyDescent="0.2">
      <c r="A259" s="196" t="str">
        <f>'Приложение 3'!A258</f>
        <v>Закупка товаров, работ и услуг для государственных (муниципальных) нужд</v>
      </c>
      <c r="B259" s="240" t="str">
        <f t="shared" si="5"/>
        <v>293</v>
      </c>
      <c r="C259" s="96">
        <v>8</v>
      </c>
      <c r="D259" s="96">
        <v>1</v>
      </c>
      <c r="E259" s="97" t="s">
        <v>94</v>
      </c>
      <c r="F259" s="98">
        <v>200</v>
      </c>
      <c r="G259" s="133">
        <f>'Приложение 3'!F258</f>
        <v>0</v>
      </c>
      <c r="H259" s="133">
        <f>'Приложение 3'!G258</f>
        <v>0</v>
      </c>
      <c r="I259" s="133">
        <f>'Приложение 3'!H258</f>
        <v>0</v>
      </c>
    </row>
    <row r="260" spans="1:9" s="169" customFormat="1" ht="31.55" hidden="1" x14ac:dyDescent="0.2">
      <c r="A260" s="196" t="str">
        <f>'Приложение 3'!A259</f>
        <v>Иные закупки товаров, работ и услуг для обеспечения государственных (муниципальных) нужд</v>
      </c>
      <c r="B260" s="240" t="str">
        <f t="shared" si="5"/>
        <v>293</v>
      </c>
      <c r="C260" s="96">
        <v>8</v>
      </c>
      <c r="D260" s="96">
        <v>1</v>
      </c>
      <c r="E260" s="97" t="s">
        <v>94</v>
      </c>
      <c r="F260" s="98">
        <v>240</v>
      </c>
      <c r="G260" s="133">
        <f>'Приложение 3'!F259</f>
        <v>0</v>
      </c>
      <c r="H260" s="133">
        <f>'Приложение 3'!G259</f>
        <v>0</v>
      </c>
      <c r="I260" s="133">
        <f>'Приложение 3'!H259</f>
        <v>0</v>
      </c>
    </row>
    <row r="261" spans="1:9" s="169" customFormat="1" ht="31.55" hidden="1" x14ac:dyDescent="0.2">
      <c r="A261" s="196" t="str">
        <f>'Приложение 3'!A260</f>
        <v>Предоставление субсидий бюджетным, автономным учреждениям и иным некоммерческим организациям</v>
      </c>
      <c r="B261" s="240" t="str">
        <f t="shared" si="5"/>
        <v>293</v>
      </c>
      <c r="C261" s="96">
        <v>8</v>
      </c>
      <c r="D261" s="96">
        <v>1</v>
      </c>
      <c r="E261" s="97" t="s">
        <v>94</v>
      </c>
      <c r="F261" s="98">
        <v>600</v>
      </c>
      <c r="G261" s="133">
        <f>'Приложение 3'!F260</f>
        <v>0</v>
      </c>
      <c r="H261" s="133">
        <f>'Приложение 3'!G260</f>
        <v>0</v>
      </c>
      <c r="I261" s="133">
        <f>'Приложение 3'!H260</f>
        <v>0</v>
      </c>
    </row>
    <row r="262" spans="1:9" s="169" customFormat="1" ht="15.7" hidden="1" x14ac:dyDescent="0.2">
      <c r="A262" s="196" t="str">
        <f>'Приложение 3'!A261</f>
        <v>Субсидии бюджетным учреждениям</v>
      </c>
      <c r="B262" s="240" t="str">
        <f t="shared" si="5"/>
        <v>293</v>
      </c>
      <c r="C262" s="96">
        <v>8</v>
      </c>
      <c r="D262" s="96">
        <v>1</v>
      </c>
      <c r="E262" s="97" t="s">
        <v>94</v>
      </c>
      <c r="F262" s="98">
        <v>610</v>
      </c>
      <c r="G262" s="133">
        <f>'Приложение 3'!F261</f>
        <v>0</v>
      </c>
      <c r="H262" s="133">
        <f>'Приложение 3'!G261</f>
        <v>0</v>
      </c>
      <c r="I262" s="133">
        <f>'Приложение 3'!H261</f>
        <v>0</v>
      </c>
    </row>
    <row r="263" spans="1:9" s="169" customFormat="1" ht="31.55" hidden="1" x14ac:dyDescent="0.2">
      <c r="A263" s="196" t="str">
        <f>'Приложение 3'!A262</f>
        <v>Софинансирование социально значимых проектов в сфере развития общественной инфраструктуры</v>
      </c>
      <c r="B263" s="240" t="str">
        <f t="shared" si="5"/>
        <v>293</v>
      </c>
      <c r="C263" s="96">
        <v>8</v>
      </c>
      <c r="D263" s="96">
        <v>1</v>
      </c>
      <c r="E263" s="194" t="s">
        <v>204</v>
      </c>
      <c r="F263" s="98"/>
      <c r="G263" s="133">
        <f>'Приложение 3'!F262</f>
        <v>0</v>
      </c>
      <c r="H263" s="133">
        <f>'Приложение 3'!G262</f>
        <v>0</v>
      </c>
      <c r="I263" s="133">
        <f>'Приложение 3'!H262</f>
        <v>0</v>
      </c>
    </row>
    <row r="264" spans="1:9" s="169" customFormat="1" ht="31.55" hidden="1" x14ac:dyDescent="0.2">
      <c r="A264" s="196" t="str">
        <f>'Приложение 3'!A263</f>
        <v>Закупка товаров, работ и услуг для  государственных (муниципальных) нужд</v>
      </c>
      <c r="B264" s="240" t="str">
        <f t="shared" si="5"/>
        <v>293</v>
      </c>
      <c r="C264" s="96">
        <v>8</v>
      </c>
      <c r="D264" s="96">
        <v>1</v>
      </c>
      <c r="E264" s="194" t="s">
        <v>204</v>
      </c>
      <c r="F264" s="98">
        <v>200</v>
      </c>
      <c r="G264" s="133">
        <f>'Приложение 3'!F263</f>
        <v>0</v>
      </c>
      <c r="H264" s="133">
        <f>'Приложение 3'!G263</f>
        <v>0</v>
      </c>
      <c r="I264" s="133">
        <f>'Приложение 3'!H263</f>
        <v>0</v>
      </c>
    </row>
    <row r="265" spans="1:9" s="169" customFormat="1" ht="31.55" hidden="1" x14ac:dyDescent="0.2">
      <c r="A265" s="196" t="str">
        <f>'Приложение 3'!A264</f>
        <v>Иные закупки товаров, работ и услуг для обеспечения государственных (муниципальных) нужд</v>
      </c>
      <c r="B265" s="240" t="str">
        <f t="shared" si="5"/>
        <v>293</v>
      </c>
      <c r="C265" s="96">
        <v>8</v>
      </c>
      <c r="D265" s="96">
        <v>1</v>
      </c>
      <c r="E265" s="194" t="s">
        <v>204</v>
      </c>
      <c r="F265" s="98">
        <v>240</v>
      </c>
      <c r="G265" s="133">
        <f>'Приложение 3'!F264</f>
        <v>0</v>
      </c>
      <c r="H265" s="133">
        <f>'Приложение 3'!G264</f>
        <v>0</v>
      </c>
      <c r="I265" s="133">
        <f>'Приложение 3'!H264</f>
        <v>0</v>
      </c>
    </row>
    <row r="266" spans="1:9" ht="15.55" x14ac:dyDescent="0.25">
      <c r="A266" s="175" t="str">
        <f>'Приложение 3'!A265</f>
        <v>Социальная политика</v>
      </c>
      <c r="B266" s="236" t="str">
        <f t="shared" si="5"/>
        <v>293</v>
      </c>
      <c r="C266" s="248">
        <v>10</v>
      </c>
      <c r="D266" s="252"/>
      <c r="E266" s="97"/>
      <c r="F266" s="253"/>
      <c r="G266" s="179">
        <f>'Приложение 3'!F265</f>
        <v>402.7</v>
      </c>
      <c r="H266" s="179">
        <f>'Приложение 3'!G265</f>
        <v>402.7</v>
      </c>
      <c r="I266" s="179">
        <f>'Приложение 3'!H265</f>
        <v>402.7</v>
      </c>
    </row>
    <row r="267" spans="1:9" ht="15.55" x14ac:dyDescent="0.25">
      <c r="A267" s="175" t="str">
        <f>'Приложение 3'!A266</f>
        <v>Пенсионное обеспечение</v>
      </c>
      <c r="B267" s="236" t="str">
        <f t="shared" ref="B267:B299" si="6">B266</f>
        <v>293</v>
      </c>
      <c r="C267" s="248">
        <v>10</v>
      </c>
      <c r="D267" s="248">
        <v>1</v>
      </c>
      <c r="E267" s="249" t="s">
        <v>7</v>
      </c>
      <c r="F267" s="250" t="s">
        <v>7</v>
      </c>
      <c r="G267" s="179">
        <f>'Приложение 3'!F266</f>
        <v>402.7</v>
      </c>
      <c r="H267" s="179">
        <f>'Приложение 3'!G266</f>
        <v>402.7</v>
      </c>
      <c r="I267" s="179">
        <f>'Приложение 3'!H266</f>
        <v>402.7</v>
      </c>
    </row>
    <row r="268" spans="1:9" s="169" customFormat="1" ht="31.1" x14ac:dyDescent="0.25">
      <c r="A268" s="196" t="str">
        <f>'Приложение 3'!A267</f>
        <v xml:space="preserve">Непрограммные направления бюджета
</v>
      </c>
      <c r="B268" s="240" t="str">
        <f t="shared" si="6"/>
        <v>293</v>
      </c>
      <c r="C268" s="96">
        <v>10</v>
      </c>
      <c r="D268" s="96">
        <v>1</v>
      </c>
      <c r="E268" s="97" t="s">
        <v>10</v>
      </c>
      <c r="F268" s="98" t="s">
        <v>7</v>
      </c>
      <c r="G268" s="133">
        <f>'Приложение 3'!F267</f>
        <v>402.7</v>
      </c>
      <c r="H268" s="133">
        <f>'Приложение 3'!G267</f>
        <v>402.7</v>
      </c>
      <c r="I268" s="133">
        <f>'Приложение 3'!H267</f>
        <v>402.7</v>
      </c>
    </row>
    <row r="269" spans="1:9" s="169" customFormat="1" ht="31.1" x14ac:dyDescent="0.25">
      <c r="A269" s="196" t="str">
        <f>'Приложение 3'!A268</f>
        <v>Доплаты к пенсиям государственных служащих субъектов Российской Федерации и муниципальных служащих</v>
      </c>
      <c r="B269" s="240" t="str">
        <f t="shared" si="6"/>
        <v>293</v>
      </c>
      <c r="C269" s="96">
        <v>10</v>
      </c>
      <c r="D269" s="96">
        <v>1</v>
      </c>
      <c r="E269" s="97" t="s">
        <v>144</v>
      </c>
      <c r="F269" s="98" t="s">
        <v>7</v>
      </c>
      <c r="G269" s="133">
        <f>'Приложение 3'!F268</f>
        <v>402.7</v>
      </c>
      <c r="H269" s="133">
        <f>'Приложение 3'!G268</f>
        <v>402.7</v>
      </c>
      <c r="I269" s="133">
        <f>'Приложение 3'!H268</f>
        <v>402.7</v>
      </c>
    </row>
    <row r="270" spans="1:9" s="169" customFormat="1" ht="15.55" x14ac:dyDescent="0.25">
      <c r="A270" s="196" t="str">
        <f>'Приложение 3'!A269</f>
        <v>Социальное обеспечение и иные выплаты населению</v>
      </c>
      <c r="B270" s="240" t="str">
        <f t="shared" si="6"/>
        <v>293</v>
      </c>
      <c r="C270" s="96">
        <v>10</v>
      </c>
      <c r="D270" s="96">
        <v>1</v>
      </c>
      <c r="E270" s="97" t="s">
        <v>144</v>
      </c>
      <c r="F270" s="98">
        <v>300</v>
      </c>
      <c r="G270" s="133">
        <f>'Приложение 3'!F269</f>
        <v>402.7</v>
      </c>
      <c r="H270" s="133">
        <f>'Приложение 3'!G269</f>
        <v>402.7</v>
      </c>
      <c r="I270" s="133">
        <f>'Приложение 3'!H269</f>
        <v>402.7</v>
      </c>
    </row>
    <row r="271" spans="1:9" s="169" customFormat="1" ht="15.55" x14ac:dyDescent="0.25">
      <c r="A271" s="196" t="str">
        <f>'Приложение 3'!A270</f>
        <v xml:space="preserve">Публичные нормативные социальные выплаты гражданам </v>
      </c>
      <c r="B271" s="240" t="str">
        <f t="shared" si="6"/>
        <v>293</v>
      </c>
      <c r="C271" s="96">
        <v>10</v>
      </c>
      <c r="D271" s="96">
        <v>1</v>
      </c>
      <c r="E271" s="97" t="s">
        <v>144</v>
      </c>
      <c r="F271" s="98">
        <v>310</v>
      </c>
      <c r="G271" s="133">
        <f>'Приложение 3'!F270</f>
        <v>402.7</v>
      </c>
      <c r="H271" s="133">
        <f>'Приложение 3'!G270</f>
        <v>402.7</v>
      </c>
      <c r="I271" s="133">
        <f>'Приложение 3'!H270</f>
        <v>402.7</v>
      </c>
    </row>
    <row r="272" spans="1:9" ht="15.7" hidden="1" x14ac:dyDescent="0.2">
      <c r="A272" s="175" t="str">
        <f>'Приложение 3'!A271</f>
        <v>Физическая культура и спорт</v>
      </c>
      <c r="B272" s="236" t="str">
        <f t="shared" si="6"/>
        <v>293</v>
      </c>
      <c r="C272" s="248">
        <v>11</v>
      </c>
      <c r="D272" s="248" t="s">
        <v>7</v>
      </c>
      <c r="E272" s="249" t="s">
        <v>7</v>
      </c>
      <c r="F272" s="250" t="s">
        <v>7</v>
      </c>
      <c r="G272" s="179">
        <f>'Приложение 3'!F271</f>
        <v>0</v>
      </c>
      <c r="H272" s="179">
        <f>'Приложение 3'!G271</f>
        <v>0</v>
      </c>
      <c r="I272" s="179">
        <f>'Приложение 3'!H271</f>
        <v>0</v>
      </c>
    </row>
    <row r="273" spans="1:9" ht="15.7" hidden="1" x14ac:dyDescent="0.2">
      <c r="A273" s="175" t="str">
        <f>'Приложение 3'!A272</f>
        <v>Массовый спорт</v>
      </c>
      <c r="B273" s="236" t="str">
        <f t="shared" si="6"/>
        <v>293</v>
      </c>
      <c r="C273" s="198">
        <v>11</v>
      </c>
      <c r="D273" s="198">
        <v>2</v>
      </c>
      <c r="E273" s="249"/>
      <c r="F273" s="250"/>
      <c r="G273" s="179">
        <f>'Приложение 3'!F272</f>
        <v>0</v>
      </c>
      <c r="H273" s="179">
        <f>'Приложение 3'!G272</f>
        <v>0</v>
      </c>
      <c r="I273" s="179">
        <f>'Приложение 3'!H272</f>
        <v>0</v>
      </c>
    </row>
    <row r="274" spans="1:9" ht="31.55" hidden="1" x14ac:dyDescent="0.2">
      <c r="A274" s="175" t="str">
        <f>'Приложение 3'!A273</f>
        <v xml:space="preserve">Муниципальная программа "Физическая культура и спорт   ________ сельсовета </v>
      </c>
      <c r="B274" s="236" t="str">
        <f t="shared" si="6"/>
        <v>293</v>
      </c>
      <c r="C274" s="198">
        <v>11</v>
      </c>
      <c r="D274" s="198">
        <v>2</v>
      </c>
      <c r="E274" s="199" t="s">
        <v>101</v>
      </c>
      <c r="F274" s="250"/>
      <c r="G274" s="179">
        <f>'Приложение 3'!F273</f>
        <v>0</v>
      </c>
      <c r="H274" s="179">
        <f>'Приложение 3'!G273</f>
        <v>0</v>
      </c>
      <c r="I274" s="179">
        <f>'Приложение 3'!H273</f>
        <v>0</v>
      </c>
    </row>
    <row r="275" spans="1:9" s="169" customFormat="1" ht="31.55" hidden="1" x14ac:dyDescent="0.2">
      <c r="A275" s="196" t="str">
        <f>'Приложение 3'!A274</f>
        <v xml:space="preserve">Мероприятия "Физическая культура и спорт" на территории поселения </v>
      </c>
      <c r="B275" s="240" t="str">
        <f t="shared" si="6"/>
        <v>293</v>
      </c>
      <c r="C275" s="200">
        <v>11</v>
      </c>
      <c r="D275" s="200">
        <v>2</v>
      </c>
      <c r="E275" s="194" t="s">
        <v>102</v>
      </c>
      <c r="F275" s="98"/>
      <c r="G275" s="133">
        <f>'Приложение 3'!F274</f>
        <v>0</v>
      </c>
      <c r="H275" s="133">
        <f>'Приложение 3'!G274</f>
        <v>0</v>
      </c>
      <c r="I275" s="133">
        <f>'Приложение 3'!H274</f>
        <v>0</v>
      </c>
    </row>
    <row r="276" spans="1:9" s="169" customFormat="1" ht="63.1" hidden="1" x14ac:dyDescent="0.2">
      <c r="A276" s="196" t="str">
        <f>'Приложение 3'!A275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76" s="240" t="str">
        <f t="shared" si="6"/>
        <v>293</v>
      </c>
      <c r="C276" s="200">
        <v>11</v>
      </c>
      <c r="D276" s="200">
        <v>2</v>
      </c>
      <c r="E276" s="194" t="s">
        <v>102</v>
      </c>
      <c r="F276" s="194">
        <v>100</v>
      </c>
      <c r="G276" s="133">
        <f>'Приложение 3'!F275</f>
        <v>0</v>
      </c>
      <c r="H276" s="133">
        <f>'Приложение 3'!G275</f>
        <v>0</v>
      </c>
      <c r="I276" s="133">
        <f>'Приложение 3'!H275</f>
        <v>0</v>
      </c>
    </row>
    <row r="277" spans="1:9" s="169" customFormat="1" ht="15.7" hidden="1" x14ac:dyDescent="0.2">
      <c r="A277" s="196" t="str">
        <f>'Приложение 3'!A276</f>
        <v>Расходы на выплаты персоналу казенных учреждений</v>
      </c>
      <c r="B277" s="240" t="str">
        <f t="shared" si="6"/>
        <v>293</v>
      </c>
      <c r="C277" s="200">
        <v>11</v>
      </c>
      <c r="D277" s="200">
        <v>2</v>
      </c>
      <c r="E277" s="194" t="s">
        <v>102</v>
      </c>
      <c r="F277" s="194">
        <v>110</v>
      </c>
      <c r="G277" s="133">
        <f>'Приложение 3'!F276</f>
        <v>0</v>
      </c>
      <c r="H277" s="133">
        <f>'Приложение 3'!G276</f>
        <v>0</v>
      </c>
      <c r="I277" s="133">
        <f>'Приложение 3'!H276</f>
        <v>0</v>
      </c>
    </row>
    <row r="278" spans="1:9" s="169" customFormat="1" ht="31.55" hidden="1" x14ac:dyDescent="0.2">
      <c r="A278" s="196" t="str">
        <f>'Приложение 3'!A277</f>
        <v>Закупка товаров, работ и услуг для обеспечения государственных (муниципальных) нужд</v>
      </c>
      <c r="B278" s="240" t="str">
        <f t="shared" si="6"/>
        <v>293</v>
      </c>
      <c r="C278" s="200">
        <v>11</v>
      </c>
      <c r="D278" s="200">
        <v>2</v>
      </c>
      <c r="E278" s="194" t="s">
        <v>102</v>
      </c>
      <c r="F278" s="194">
        <v>200</v>
      </c>
      <c r="G278" s="133">
        <f>'Приложение 3'!F277</f>
        <v>0</v>
      </c>
      <c r="H278" s="133">
        <f>'Приложение 3'!G277</f>
        <v>0</v>
      </c>
      <c r="I278" s="133">
        <f>'Приложение 3'!H277</f>
        <v>0</v>
      </c>
    </row>
    <row r="279" spans="1:9" s="169" customFormat="1" ht="31.55" hidden="1" x14ac:dyDescent="0.2">
      <c r="A279" s="196" t="str">
        <f>'Приложение 3'!A278</f>
        <v>Иные закупки товаров, работ и услуг для обеспечения государственных (муниципальных) нужд</v>
      </c>
      <c r="B279" s="240" t="str">
        <f t="shared" si="6"/>
        <v>293</v>
      </c>
      <c r="C279" s="200">
        <v>11</v>
      </c>
      <c r="D279" s="200">
        <v>2</v>
      </c>
      <c r="E279" s="194" t="s">
        <v>102</v>
      </c>
      <c r="F279" s="194">
        <v>240</v>
      </c>
      <c r="G279" s="133">
        <f>'Приложение 3'!F278</f>
        <v>0</v>
      </c>
      <c r="H279" s="133">
        <f>'Приложение 3'!G278</f>
        <v>0</v>
      </c>
      <c r="I279" s="133">
        <f>'Приложение 3'!H278</f>
        <v>0</v>
      </c>
    </row>
    <row r="280" spans="1:9" s="169" customFormat="1" ht="15.7" hidden="1" x14ac:dyDescent="0.2">
      <c r="A280" s="196" t="str">
        <f>'Приложение 3'!A279</f>
        <v>Иные бюджетные ассигнования</v>
      </c>
      <c r="B280" s="240" t="str">
        <f t="shared" si="6"/>
        <v>293</v>
      </c>
      <c r="C280" s="200">
        <v>11</v>
      </c>
      <c r="D280" s="200">
        <v>2</v>
      </c>
      <c r="E280" s="194" t="s">
        <v>102</v>
      </c>
      <c r="F280" s="194">
        <v>800</v>
      </c>
      <c r="G280" s="133">
        <f>'Приложение 3'!F279</f>
        <v>0</v>
      </c>
      <c r="H280" s="133">
        <f>'Приложение 3'!G279</f>
        <v>0</v>
      </c>
      <c r="I280" s="133">
        <f>'Приложение 3'!H279</f>
        <v>0</v>
      </c>
    </row>
    <row r="281" spans="1:9" s="169" customFormat="1" ht="15.7" hidden="1" x14ac:dyDescent="0.2">
      <c r="A281" s="196" t="str">
        <f>'Приложение 3'!A280</f>
        <v>Уплата налогов, сборов и иных платежей</v>
      </c>
      <c r="B281" s="240" t="str">
        <f t="shared" si="6"/>
        <v>293</v>
      </c>
      <c r="C281" s="200">
        <v>11</v>
      </c>
      <c r="D281" s="200">
        <v>2</v>
      </c>
      <c r="E281" s="194" t="s">
        <v>102</v>
      </c>
      <c r="F281" s="194">
        <v>850</v>
      </c>
      <c r="G281" s="133">
        <f>'Приложение 3'!F280</f>
        <v>0</v>
      </c>
      <c r="H281" s="133">
        <f>'Приложение 3'!G280</f>
        <v>0</v>
      </c>
      <c r="I281" s="133">
        <f>'Приложение 3'!H280</f>
        <v>0</v>
      </c>
    </row>
    <row r="282" spans="1:9" s="169" customFormat="1" ht="15.7" hidden="1" x14ac:dyDescent="0.2">
      <c r="A282" s="196" t="str">
        <f>'Приложение 3'!A281</f>
        <v>Обеспечение сбалансированности местных бюджетов</v>
      </c>
      <c r="B282" s="240" t="str">
        <f t="shared" si="6"/>
        <v>293</v>
      </c>
      <c r="C282" s="200">
        <v>11</v>
      </c>
      <c r="D282" s="200">
        <v>2</v>
      </c>
      <c r="E282" s="194" t="s">
        <v>221</v>
      </c>
      <c r="F282" s="194" t="s">
        <v>7</v>
      </c>
      <c r="G282" s="133">
        <f>'Приложение 3'!F281</f>
        <v>0</v>
      </c>
      <c r="H282" s="133">
        <f>'Приложение 3'!G281</f>
        <v>0</v>
      </c>
      <c r="I282" s="133">
        <f>'Приложение 3'!H281</f>
        <v>0</v>
      </c>
    </row>
    <row r="283" spans="1:9" s="169" customFormat="1" ht="63.1" hidden="1" x14ac:dyDescent="0.2">
      <c r="A283" s="196" t="str">
        <f>'Приложение 3'!A282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83" s="240" t="str">
        <f t="shared" si="6"/>
        <v>293</v>
      </c>
      <c r="C283" s="200">
        <v>11</v>
      </c>
      <c r="D283" s="200">
        <v>2</v>
      </c>
      <c r="E283" s="194" t="s">
        <v>221</v>
      </c>
      <c r="F283" s="194">
        <v>100</v>
      </c>
      <c r="G283" s="133">
        <f>'Приложение 3'!F282</f>
        <v>0</v>
      </c>
      <c r="H283" s="133">
        <f>'Приложение 3'!G282</f>
        <v>0</v>
      </c>
      <c r="I283" s="133">
        <f>'Приложение 3'!H282</f>
        <v>0</v>
      </c>
    </row>
    <row r="284" spans="1:9" s="169" customFormat="1" ht="15.7" hidden="1" x14ac:dyDescent="0.2">
      <c r="A284" s="196" t="str">
        <f>'Приложение 3'!A283</f>
        <v>Расходы на выплаты персоналу казенных учреждений</v>
      </c>
      <c r="B284" s="240" t="str">
        <f t="shared" si="6"/>
        <v>293</v>
      </c>
      <c r="C284" s="200">
        <v>11</v>
      </c>
      <c r="D284" s="200">
        <v>2</v>
      </c>
      <c r="E284" s="194" t="s">
        <v>221</v>
      </c>
      <c r="F284" s="194">
        <v>110</v>
      </c>
      <c r="G284" s="133">
        <f>'Приложение 3'!F283</f>
        <v>0</v>
      </c>
      <c r="H284" s="133">
        <f>'Приложение 3'!G283</f>
        <v>0</v>
      </c>
      <c r="I284" s="133">
        <f>'Приложение 3'!H283</f>
        <v>0</v>
      </c>
    </row>
    <row r="285" spans="1:9" ht="15.7" hidden="1" x14ac:dyDescent="0.2">
      <c r="A285" s="175" t="str">
        <f>'Приложение 3'!A284</f>
        <v>Другие вопросы в области физической культуры и спорта</v>
      </c>
      <c r="B285" s="236" t="str">
        <f t="shared" si="6"/>
        <v>293</v>
      </c>
      <c r="C285" s="248">
        <v>11</v>
      </c>
      <c r="D285" s="248">
        <v>5</v>
      </c>
      <c r="E285" s="249" t="s">
        <v>7</v>
      </c>
      <c r="F285" s="250" t="s">
        <v>7</v>
      </c>
      <c r="G285" s="179">
        <f>'Приложение 3'!F284</f>
        <v>0</v>
      </c>
      <c r="H285" s="179">
        <f>'Приложение 3'!G284</f>
        <v>0</v>
      </c>
      <c r="I285" s="179">
        <f>'Приложение 3'!H284</f>
        <v>0</v>
      </c>
    </row>
    <row r="286" spans="1:9" ht="31.55" hidden="1" x14ac:dyDescent="0.2">
      <c r="A286" s="175" t="str">
        <f>'Приложение 3'!A285</f>
        <v xml:space="preserve">Муниципальная программа "Физическая культура и спорт   ________ сельсовета </v>
      </c>
      <c r="B286" s="236" t="str">
        <f t="shared" si="6"/>
        <v>293</v>
      </c>
      <c r="C286" s="176">
        <v>11</v>
      </c>
      <c r="D286" s="176">
        <v>5</v>
      </c>
      <c r="E286" s="177" t="s">
        <v>101</v>
      </c>
      <c r="F286" s="178"/>
      <c r="G286" s="179">
        <f>'Приложение 3'!F285</f>
        <v>0</v>
      </c>
      <c r="H286" s="179">
        <f>'Приложение 3'!G285</f>
        <v>0</v>
      </c>
      <c r="I286" s="179">
        <f>'Приложение 3'!H285</f>
        <v>0</v>
      </c>
    </row>
    <row r="287" spans="1:9" s="169" customFormat="1" ht="31.55" hidden="1" x14ac:dyDescent="0.2">
      <c r="A287" s="196" t="str">
        <f>'Приложение 3'!A286</f>
        <v xml:space="preserve">Мероприятия "Физическая культура и спорт" на территории поселения </v>
      </c>
      <c r="B287" s="240" t="str">
        <f t="shared" si="6"/>
        <v>293</v>
      </c>
      <c r="C287" s="96">
        <v>11</v>
      </c>
      <c r="D287" s="96">
        <v>5</v>
      </c>
      <c r="E287" s="97" t="s">
        <v>102</v>
      </c>
      <c r="F287" s="98" t="s">
        <v>7</v>
      </c>
      <c r="G287" s="133">
        <f>'Приложение 3'!F286</f>
        <v>0</v>
      </c>
      <c r="H287" s="133">
        <f>'Приложение 3'!G286</f>
        <v>0</v>
      </c>
      <c r="I287" s="133">
        <f>'Приложение 3'!H286</f>
        <v>0</v>
      </c>
    </row>
    <row r="288" spans="1:9" s="169" customFormat="1" ht="31.55" hidden="1" x14ac:dyDescent="0.2">
      <c r="A288" s="196" t="str">
        <f>'Приложение 3'!A287</f>
        <v>Закупка товаров, работ и услуг для  государственных (муниципальных) нужд</v>
      </c>
      <c r="B288" s="240" t="str">
        <f t="shared" si="6"/>
        <v>293</v>
      </c>
      <c r="C288" s="96">
        <v>11</v>
      </c>
      <c r="D288" s="96">
        <v>5</v>
      </c>
      <c r="E288" s="97" t="s">
        <v>102</v>
      </c>
      <c r="F288" s="98">
        <v>200</v>
      </c>
      <c r="G288" s="133">
        <f>'Приложение 3'!F287</f>
        <v>0</v>
      </c>
      <c r="H288" s="133">
        <f>'Приложение 3'!G287</f>
        <v>0</v>
      </c>
      <c r="I288" s="133">
        <f>'Приложение 3'!H287</f>
        <v>0</v>
      </c>
    </row>
    <row r="289" spans="1:9" s="169" customFormat="1" ht="31.55" hidden="1" x14ac:dyDescent="0.2">
      <c r="A289" s="196" t="str">
        <f>'Приложение 3'!A288</f>
        <v>Иные закупки товаров, работ и услуг для обеспечения государственных (муниципальных) нужд</v>
      </c>
      <c r="B289" s="240" t="str">
        <f t="shared" si="6"/>
        <v>293</v>
      </c>
      <c r="C289" s="96">
        <v>11</v>
      </c>
      <c r="D289" s="96">
        <v>5</v>
      </c>
      <c r="E289" s="97" t="s">
        <v>102</v>
      </c>
      <c r="F289" s="98">
        <v>240</v>
      </c>
      <c r="G289" s="133">
        <f>'Приложение 3'!F288</f>
        <v>0</v>
      </c>
      <c r="H289" s="133">
        <f>'Приложение 3'!G288</f>
        <v>0</v>
      </c>
      <c r="I289" s="133">
        <f>'Приложение 3'!H288</f>
        <v>0</v>
      </c>
    </row>
    <row r="290" spans="1:9" ht="15.7" hidden="1" x14ac:dyDescent="0.2">
      <c r="A290" s="175" t="str">
        <f>'Приложение 3'!A289</f>
        <v>Непрограммные направления бюджета</v>
      </c>
      <c r="B290" s="236" t="str">
        <f t="shared" si="6"/>
        <v>293</v>
      </c>
      <c r="C290" s="176">
        <v>11</v>
      </c>
      <c r="D290" s="176">
        <v>5</v>
      </c>
      <c r="E290" s="177" t="s">
        <v>10</v>
      </c>
      <c r="F290" s="178"/>
      <c r="G290" s="179">
        <f>'Приложение 3'!F289</f>
        <v>0</v>
      </c>
      <c r="H290" s="179">
        <f>'Приложение 3'!G289</f>
        <v>0</v>
      </c>
      <c r="I290" s="179">
        <f>'Приложение 3'!H289</f>
        <v>0</v>
      </c>
    </row>
    <row r="291" spans="1:9" s="169" customFormat="1" ht="15.7" hidden="1" x14ac:dyDescent="0.2">
      <c r="A291" s="196" t="str">
        <f>'Приложение 3'!A290</f>
        <v>Развитие физической культуры и спорта в поселении</v>
      </c>
      <c r="B291" s="240" t="str">
        <f t="shared" si="6"/>
        <v>293</v>
      </c>
      <c r="C291" s="96">
        <v>11</v>
      </c>
      <c r="D291" s="96">
        <v>5</v>
      </c>
      <c r="E291" s="97" t="s">
        <v>104</v>
      </c>
      <c r="F291" s="98" t="s">
        <v>7</v>
      </c>
      <c r="G291" s="133">
        <f>'Приложение 3'!F290</f>
        <v>0</v>
      </c>
      <c r="H291" s="133">
        <f>'Приложение 3'!G290</f>
        <v>0</v>
      </c>
      <c r="I291" s="133">
        <f>'Приложение 3'!H290</f>
        <v>0</v>
      </c>
    </row>
    <row r="292" spans="1:9" s="169" customFormat="1" ht="31.55" hidden="1" x14ac:dyDescent="0.2">
      <c r="A292" s="196" t="str">
        <f>'Приложение 3'!A291</f>
        <v>Закупка товаров, работ и услуг для  государственных (муниципальных) нужд</v>
      </c>
      <c r="B292" s="240" t="str">
        <f t="shared" si="6"/>
        <v>293</v>
      </c>
      <c r="C292" s="96">
        <v>11</v>
      </c>
      <c r="D292" s="96">
        <v>5</v>
      </c>
      <c r="E292" s="97" t="s">
        <v>104</v>
      </c>
      <c r="F292" s="98">
        <v>200</v>
      </c>
      <c r="G292" s="133">
        <f>'Приложение 3'!F291</f>
        <v>0</v>
      </c>
      <c r="H292" s="133">
        <f>'Приложение 3'!G291</f>
        <v>0</v>
      </c>
      <c r="I292" s="133">
        <f>'Приложение 3'!H291</f>
        <v>0</v>
      </c>
    </row>
    <row r="293" spans="1:9" s="169" customFormat="1" ht="31.55" hidden="1" x14ac:dyDescent="0.2">
      <c r="A293" s="196" t="str">
        <f>'Приложение 3'!A292</f>
        <v>Иные закупки товаров, работ и услуг для обеспечения государственных (муниципальных) нужд</v>
      </c>
      <c r="B293" s="240" t="str">
        <f t="shared" si="6"/>
        <v>293</v>
      </c>
      <c r="C293" s="96">
        <v>11</v>
      </c>
      <c r="D293" s="96">
        <v>5</v>
      </c>
      <c r="E293" s="97" t="s">
        <v>104</v>
      </c>
      <c r="F293" s="98">
        <v>240</v>
      </c>
      <c r="G293" s="133">
        <f>'Приложение 3'!F292</f>
        <v>0</v>
      </c>
      <c r="H293" s="133">
        <f>'Приложение 3'!G292</f>
        <v>0</v>
      </c>
      <c r="I293" s="133">
        <f>'Приложение 3'!H292</f>
        <v>0</v>
      </c>
    </row>
    <row r="294" spans="1:9" ht="15.55" x14ac:dyDescent="0.25">
      <c r="A294" s="175" t="str">
        <f>'Приложение 3'!A293</f>
        <v>Условно-утвержденные расходы</v>
      </c>
      <c r="B294" s="236" t="str">
        <f t="shared" si="6"/>
        <v>293</v>
      </c>
      <c r="C294" s="176">
        <v>99</v>
      </c>
      <c r="D294" s="176"/>
      <c r="E294" s="177" t="s">
        <v>7</v>
      </c>
      <c r="F294" s="178" t="s">
        <v>7</v>
      </c>
      <c r="G294" s="179">
        <f>'Приложение 3'!F293</f>
        <v>0</v>
      </c>
      <c r="H294" s="179">
        <f>'Приложение 3'!G293</f>
        <v>402.1</v>
      </c>
      <c r="I294" s="179">
        <f>'Приложение 3'!H293</f>
        <v>869.5</v>
      </c>
    </row>
    <row r="295" spans="1:9" ht="15.55" x14ac:dyDescent="0.25">
      <c r="A295" s="196" t="str">
        <f>'Приложение 3'!A294</f>
        <v>Условно-утвержденные расходы</v>
      </c>
      <c r="B295" s="240" t="str">
        <f t="shared" si="6"/>
        <v>293</v>
      </c>
      <c r="C295" s="96">
        <v>99</v>
      </c>
      <c r="D295" s="96">
        <v>99</v>
      </c>
      <c r="E295" s="97"/>
      <c r="F295" s="98"/>
      <c r="G295" s="133">
        <f>'Приложение 3'!F294</f>
        <v>0</v>
      </c>
      <c r="H295" s="133">
        <f>'Приложение 3'!G294</f>
        <v>402.1</v>
      </c>
      <c r="I295" s="133">
        <f>'Приложение 3'!H294</f>
        <v>869.5</v>
      </c>
    </row>
    <row r="296" spans="1:9" s="169" customFormat="1" ht="15.55" x14ac:dyDescent="0.25">
      <c r="A296" s="196" t="str">
        <f>'Приложение 3'!A295</f>
        <v>Непрограммные направления бюджета</v>
      </c>
      <c r="B296" s="240" t="str">
        <f t="shared" si="6"/>
        <v>293</v>
      </c>
      <c r="C296" s="96">
        <v>99</v>
      </c>
      <c r="D296" s="96">
        <v>99</v>
      </c>
      <c r="E296" s="97" t="s">
        <v>10</v>
      </c>
      <c r="F296" s="98"/>
      <c r="G296" s="133">
        <f>'Приложение 3'!F295</f>
        <v>0</v>
      </c>
      <c r="H296" s="133">
        <f>'Приложение 3'!G295</f>
        <v>402.1</v>
      </c>
      <c r="I296" s="133">
        <f>'Приложение 3'!H295</f>
        <v>869.5</v>
      </c>
    </row>
    <row r="297" spans="1:9" s="169" customFormat="1" ht="15.55" x14ac:dyDescent="0.25">
      <c r="A297" s="196" t="str">
        <f>'Приложение 3'!A296</f>
        <v>Условно-утвержденные расходы</v>
      </c>
      <c r="B297" s="240" t="str">
        <f t="shared" si="6"/>
        <v>293</v>
      </c>
      <c r="C297" s="96">
        <v>99</v>
      </c>
      <c r="D297" s="96">
        <v>99</v>
      </c>
      <c r="E297" s="97" t="s">
        <v>107</v>
      </c>
      <c r="F297" s="98"/>
      <c r="G297" s="133">
        <f>'Приложение 3'!F296</f>
        <v>0</v>
      </c>
      <c r="H297" s="133">
        <f>'Приложение 3'!G296</f>
        <v>402.1</v>
      </c>
      <c r="I297" s="133">
        <f>'Приложение 3'!H296</f>
        <v>869.5</v>
      </c>
    </row>
    <row r="298" spans="1:9" s="169" customFormat="1" ht="15.55" x14ac:dyDescent="0.25">
      <c r="A298" s="196" t="str">
        <f>'Приложение 3'!A297</f>
        <v>Условно-утвержденные расходы</v>
      </c>
      <c r="B298" s="240" t="str">
        <f t="shared" si="6"/>
        <v>293</v>
      </c>
      <c r="C298" s="96">
        <v>99</v>
      </c>
      <c r="D298" s="96">
        <v>99</v>
      </c>
      <c r="E298" s="97" t="s">
        <v>107</v>
      </c>
      <c r="F298" s="98">
        <v>900</v>
      </c>
      <c r="G298" s="133">
        <f>'Приложение 3'!F297</f>
        <v>0</v>
      </c>
      <c r="H298" s="133">
        <f>'Приложение 3'!G297</f>
        <v>402.1</v>
      </c>
      <c r="I298" s="133">
        <f>'Приложение 3'!H297</f>
        <v>869.5</v>
      </c>
    </row>
    <row r="299" spans="1:9" s="169" customFormat="1" ht="15.55" x14ac:dyDescent="0.25">
      <c r="A299" s="196" t="str">
        <f>'Приложение 3'!A298</f>
        <v>Условно-утвержденные расходы</v>
      </c>
      <c r="B299" s="240" t="str">
        <f t="shared" si="6"/>
        <v>293</v>
      </c>
      <c r="C299" s="96">
        <v>99</v>
      </c>
      <c r="D299" s="96">
        <v>99</v>
      </c>
      <c r="E299" s="97" t="s">
        <v>107</v>
      </c>
      <c r="F299" s="98">
        <v>990</v>
      </c>
      <c r="G299" s="133">
        <f>'Приложение 3'!F298</f>
        <v>0</v>
      </c>
      <c r="H299" s="133">
        <f>'Приложение 3'!G298</f>
        <v>402.1</v>
      </c>
      <c r="I299" s="133">
        <f>'Приложение 3'!H298</f>
        <v>869.5</v>
      </c>
    </row>
    <row r="300" spans="1:9" ht="15.55" x14ac:dyDescent="0.3">
      <c r="A300" s="254" t="s">
        <v>108</v>
      </c>
      <c r="B300" s="255"/>
      <c r="C300" s="256"/>
      <c r="D300" s="256"/>
      <c r="E300" s="256"/>
      <c r="F300" s="257"/>
      <c r="G300" s="205">
        <f>G9+G61+G71+G81+G129+G200+G209+G266+G272+G294</f>
        <v>16927.320000000003</v>
      </c>
      <c r="H300" s="205">
        <f>H9+H61+H71+H81+H129+H200+H209+H266+H272+H294</f>
        <v>16293.830000000002</v>
      </c>
      <c r="I300" s="258">
        <f>I9+I61+I71+I81+I129+I200+I209+I266+I272+I294</f>
        <v>17607.760000000002</v>
      </c>
    </row>
  </sheetData>
  <autoFilter ref="A7:J300"/>
  <customSheetViews>
    <customSheetView guid="{8892A839-CCFA-4457-8583-018401DCCD66}" scale="90" showPageBreaks="1" showGridLines="0" fitToPage="1" showAutoFilter="1" view="pageBreakPreview">
      <pane ySplit="8" topLeftCell="A291" activePane="bottomLeft" state="frozen"/>
      <selection pane="bottomLeft" activeCell="F304" sqref="F304"/>
      <pageMargins left="0.78740157480314965" right="0.39370078740157483" top="0.59055118110236227" bottom="0.59055118110236227" header="0.51181102362204722" footer="0.51181102362204722"/>
      <printOptions horizontalCentered="1"/>
      <pageSetup paperSize="9" scale="64" fitToHeight="0" orientation="portrait" r:id="rId1"/>
      <headerFooter alignWithMargins="0"/>
      <autoFilter ref="A8:J300"/>
    </customSheetView>
  </customSheetViews>
  <mergeCells count="10">
    <mergeCell ref="F1:I1"/>
    <mergeCell ref="A4:I4"/>
    <mergeCell ref="F6:F7"/>
    <mergeCell ref="G6:I6"/>
    <mergeCell ref="G2:I2"/>
    <mergeCell ref="A6:A7"/>
    <mergeCell ref="B6:B7"/>
    <mergeCell ref="C6:C7"/>
    <mergeCell ref="D6:D7"/>
    <mergeCell ref="E6:E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59" fitToHeight="0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90" zoomScaleNormal="90" workbookViewId="0">
      <selection sqref="A1:XFD1048576"/>
    </sheetView>
  </sheetViews>
  <sheetFormatPr defaultColWidth="9.09765625" defaultRowHeight="12.7" x14ac:dyDescent="0.25"/>
  <cols>
    <col min="1" max="1" width="56.3984375" style="232" customWidth="1"/>
    <col min="2" max="2" width="6.69921875" style="232" customWidth="1"/>
    <col min="3" max="4" width="5" style="232" customWidth="1"/>
    <col min="5" max="5" width="14.296875" style="232" customWidth="1"/>
    <col min="6" max="6" width="6.3984375" style="232" customWidth="1"/>
    <col min="7" max="7" width="10.3984375" style="232" customWidth="1"/>
    <col min="8" max="8" width="10.296875" style="232" customWidth="1"/>
    <col min="9" max="9" width="11.3984375" style="232" customWidth="1"/>
    <col min="10" max="246" width="9.09765625" style="232" customWidth="1"/>
    <col min="247" max="16384" width="9.09765625" style="232"/>
  </cols>
  <sheetData>
    <row r="1" spans="1:10" ht="15.7" customHeight="1" x14ac:dyDescent="0.25">
      <c r="A1" s="168"/>
      <c r="B1" s="168"/>
      <c r="C1" s="168"/>
      <c r="D1" s="168"/>
      <c r="E1" s="168"/>
      <c r="F1" s="331" t="s">
        <v>172</v>
      </c>
      <c r="G1" s="331"/>
      <c r="H1" s="331"/>
      <c r="I1" s="331"/>
    </row>
    <row r="2" spans="1:10" ht="68.25" customHeight="1" x14ac:dyDescent="0.25">
      <c r="A2" s="168"/>
      <c r="B2" s="168"/>
      <c r="C2" s="168"/>
      <c r="D2" s="168"/>
      <c r="E2" s="170"/>
      <c r="F2" s="233"/>
      <c r="G2" s="311" t="s">
        <v>387</v>
      </c>
      <c r="H2" s="336"/>
      <c r="I2" s="336"/>
    </row>
    <row r="3" spans="1:10" ht="18.75" customHeight="1" x14ac:dyDescent="0.2">
      <c r="A3" s="168"/>
      <c r="B3" s="168"/>
      <c r="C3" s="168"/>
      <c r="D3" s="168"/>
      <c r="E3" s="168"/>
      <c r="F3" s="168"/>
      <c r="G3" s="168"/>
      <c r="H3" s="168"/>
      <c r="I3" s="168"/>
    </row>
    <row r="4" spans="1:10" ht="47.25" customHeight="1" x14ac:dyDescent="0.25">
      <c r="A4" s="340" t="s">
        <v>392</v>
      </c>
      <c r="B4" s="340"/>
      <c r="C4" s="340"/>
      <c r="D4" s="340"/>
      <c r="E4" s="340"/>
      <c r="F4" s="340"/>
      <c r="G4" s="340"/>
      <c r="H4" s="340"/>
      <c r="I4" s="340"/>
    </row>
    <row r="5" spans="1:10" ht="17.3" customHeight="1" x14ac:dyDescent="0.25">
      <c r="I5" s="173" t="s">
        <v>111</v>
      </c>
    </row>
    <row r="6" spans="1:10" ht="22.5" customHeight="1" x14ac:dyDescent="0.25">
      <c r="A6" s="315" t="s">
        <v>0</v>
      </c>
      <c r="B6" s="315" t="s">
        <v>112</v>
      </c>
      <c r="C6" s="315" t="s">
        <v>1</v>
      </c>
      <c r="D6" s="315" t="s">
        <v>2</v>
      </c>
      <c r="E6" s="315" t="s">
        <v>3</v>
      </c>
      <c r="F6" s="315" t="s">
        <v>4</v>
      </c>
      <c r="G6" s="341" t="s">
        <v>5</v>
      </c>
      <c r="H6" s="342"/>
      <c r="I6" s="342"/>
      <c r="J6" s="235"/>
    </row>
    <row r="7" spans="1:10" ht="27.8" customHeight="1" x14ac:dyDescent="0.25">
      <c r="A7" s="333"/>
      <c r="B7" s="333"/>
      <c r="C7" s="333"/>
      <c r="D7" s="333"/>
      <c r="E7" s="333"/>
      <c r="F7" s="333"/>
      <c r="G7" s="237" t="s">
        <v>184</v>
      </c>
      <c r="H7" s="237" t="s">
        <v>377</v>
      </c>
      <c r="I7" s="237" t="s">
        <v>384</v>
      </c>
      <c r="J7" s="235"/>
    </row>
    <row r="8" spans="1:10" ht="22.5" customHeight="1" x14ac:dyDescent="0.25">
      <c r="A8" s="175" t="s">
        <v>95</v>
      </c>
      <c r="B8" s="236" t="str">
        <f>'Приложение 5'!B8</f>
        <v>293</v>
      </c>
      <c r="C8" s="248">
        <v>10</v>
      </c>
      <c r="D8" s="252"/>
      <c r="E8" s="97"/>
      <c r="F8" s="253"/>
      <c r="G8" s="179">
        <f t="shared" ref="G8:I12" si="0">G9</f>
        <v>402.7</v>
      </c>
      <c r="H8" s="179">
        <f t="shared" si="0"/>
        <v>402.7</v>
      </c>
      <c r="I8" s="180">
        <f t="shared" si="0"/>
        <v>402.7</v>
      </c>
      <c r="J8" s="239"/>
    </row>
    <row r="9" spans="1:10" ht="23.2" customHeight="1" x14ac:dyDescent="0.25">
      <c r="A9" s="259" t="s">
        <v>96</v>
      </c>
      <c r="B9" s="236" t="str">
        <f>'Приложение 5'!B9</f>
        <v>293</v>
      </c>
      <c r="C9" s="248">
        <v>10</v>
      </c>
      <c r="D9" s="248">
        <v>1</v>
      </c>
      <c r="E9" s="249" t="s">
        <v>7</v>
      </c>
      <c r="F9" s="250" t="s">
        <v>7</v>
      </c>
      <c r="G9" s="260">
        <f t="shared" si="0"/>
        <v>402.7</v>
      </c>
      <c r="H9" s="260">
        <f t="shared" si="0"/>
        <v>402.7</v>
      </c>
      <c r="I9" s="258">
        <f t="shared" si="0"/>
        <v>402.7</v>
      </c>
      <c r="J9" s="239"/>
    </row>
    <row r="10" spans="1:10" ht="24.05" customHeight="1" x14ac:dyDescent="0.25">
      <c r="A10" s="261" t="s">
        <v>97</v>
      </c>
      <c r="B10" s="240" t="str">
        <f>'Приложение 5'!B10</f>
        <v>293</v>
      </c>
      <c r="C10" s="252">
        <v>10</v>
      </c>
      <c r="D10" s="252">
        <v>1</v>
      </c>
      <c r="E10" s="97" t="s">
        <v>10</v>
      </c>
      <c r="F10" s="253" t="s">
        <v>7</v>
      </c>
      <c r="G10" s="262">
        <f t="shared" si="0"/>
        <v>402.7</v>
      </c>
      <c r="H10" s="262">
        <f t="shared" si="0"/>
        <v>402.7</v>
      </c>
      <c r="I10" s="263">
        <f t="shared" si="0"/>
        <v>402.7</v>
      </c>
      <c r="J10" s="239"/>
    </row>
    <row r="11" spans="1:10" ht="34.6" customHeight="1" x14ac:dyDescent="0.25">
      <c r="A11" s="264" t="s">
        <v>98</v>
      </c>
      <c r="B11" s="240" t="str">
        <f>'Приложение 5'!B11</f>
        <v>293</v>
      </c>
      <c r="C11" s="252">
        <v>10</v>
      </c>
      <c r="D11" s="252">
        <v>1</v>
      </c>
      <c r="E11" s="97" t="s">
        <v>144</v>
      </c>
      <c r="F11" s="253" t="s">
        <v>7</v>
      </c>
      <c r="G11" s="262">
        <f t="shared" si="0"/>
        <v>402.7</v>
      </c>
      <c r="H11" s="262">
        <f t="shared" si="0"/>
        <v>402.7</v>
      </c>
      <c r="I11" s="263">
        <f t="shared" si="0"/>
        <v>402.7</v>
      </c>
      <c r="J11" s="239"/>
    </row>
    <row r="12" spans="1:10" ht="28.55" customHeight="1" x14ac:dyDescent="0.25">
      <c r="A12" s="264" t="s">
        <v>99</v>
      </c>
      <c r="B12" s="240" t="str">
        <f>'Приложение 5'!B12</f>
        <v>293</v>
      </c>
      <c r="C12" s="252">
        <v>10</v>
      </c>
      <c r="D12" s="252">
        <v>1</v>
      </c>
      <c r="E12" s="97" t="s">
        <v>144</v>
      </c>
      <c r="F12" s="253">
        <v>300</v>
      </c>
      <c r="G12" s="262">
        <f t="shared" si="0"/>
        <v>402.7</v>
      </c>
      <c r="H12" s="262">
        <f t="shared" si="0"/>
        <v>402.7</v>
      </c>
      <c r="I12" s="263">
        <f t="shared" si="0"/>
        <v>402.7</v>
      </c>
      <c r="J12" s="239"/>
    </row>
    <row r="13" spans="1:10" ht="31.55" customHeight="1" x14ac:dyDescent="0.25">
      <c r="A13" s="265" t="s">
        <v>175</v>
      </c>
      <c r="B13" s="240" t="str">
        <f>'Приложение 5'!B13</f>
        <v>293</v>
      </c>
      <c r="C13" s="252">
        <v>10</v>
      </c>
      <c r="D13" s="252">
        <v>1</v>
      </c>
      <c r="E13" s="97" t="s">
        <v>144</v>
      </c>
      <c r="F13" s="253">
        <v>310</v>
      </c>
      <c r="G13" s="262">
        <f>'Приложение 3'!F270</f>
        <v>402.7</v>
      </c>
      <c r="H13" s="262">
        <f>'Приложение 3'!G270</f>
        <v>402.7</v>
      </c>
      <c r="I13" s="262">
        <f>'Приложение 3'!H270</f>
        <v>402.7</v>
      </c>
      <c r="J13" s="239"/>
    </row>
    <row r="14" spans="1:10" ht="17.850000000000001" x14ac:dyDescent="0.3">
      <c r="A14" s="337" t="s">
        <v>108</v>
      </c>
      <c r="B14" s="338"/>
      <c r="C14" s="338"/>
      <c r="D14" s="338"/>
      <c r="E14" s="338"/>
      <c r="F14" s="339"/>
      <c r="G14" s="179">
        <f>G8</f>
        <v>402.7</v>
      </c>
      <c r="H14" s="179">
        <f>H8</f>
        <v>402.7</v>
      </c>
      <c r="I14" s="258">
        <f>I8</f>
        <v>402.7</v>
      </c>
      <c r="J14" s="239"/>
    </row>
    <row r="15" spans="1:10" ht="21.05" customHeight="1" x14ac:dyDescent="0.25">
      <c r="A15" s="266"/>
      <c r="B15" s="266"/>
      <c r="C15" s="267"/>
      <c r="D15" s="267"/>
      <c r="E15" s="268"/>
      <c r="F15" s="269"/>
      <c r="G15" s="270"/>
      <c r="H15" s="270"/>
      <c r="I15" s="271"/>
      <c r="J15" s="272"/>
    </row>
    <row r="16" spans="1:10" ht="15" customHeight="1" x14ac:dyDescent="0.25">
      <c r="A16" s="273"/>
      <c r="B16" s="273"/>
      <c r="C16" s="274"/>
      <c r="D16" s="274"/>
      <c r="E16" s="275"/>
      <c r="F16" s="276"/>
      <c r="G16" s="276"/>
      <c r="H16" s="276"/>
      <c r="I16" s="277"/>
      <c r="J16" s="272"/>
    </row>
    <row r="17" spans="1:10" ht="12.85" customHeight="1" x14ac:dyDescent="0.25">
      <c r="A17" s="266"/>
      <c r="B17" s="266"/>
      <c r="C17" s="274"/>
      <c r="D17" s="274"/>
      <c r="E17" s="278"/>
      <c r="F17" s="276"/>
      <c r="G17" s="276"/>
      <c r="H17" s="276"/>
      <c r="I17" s="277"/>
      <c r="J17" s="272"/>
    </row>
    <row r="18" spans="1:10" ht="12.85" customHeight="1" x14ac:dyDescent="0.25">
      <c r="A18" s="266"/>
      <c r="B18" s="266"/>
      <c r="C18" s="279"/>
      <c r="D18" s="279"/>
      <c r="E18" s="278"/>
      <c r="F18" s="276"/>
      <c r="G18" s="276"/>
      <c r="H18" s="276"/>
      <c r="I18" s="277"/>
      <c r="J18" s="272"/>
    </row>
    <row r="19" spans="1:10" ht="12.85" customHeight="1" x14ac:dyDescent="0.2">
      <c r="A19" s="266"/>
      <c r="B19" s="266"/>
      <c r="C19" s="280"/>
      <c r="D19" s="280"/>
      <c r="E19" s="277"/>
      <c r="F19" s="280"/>
      <c r="G19" s="280"/>
      <c r="H19" s="280"/>
      <c r="I19" s="280"/>
      <c r="J19" s="272"/>
    </row>
    <row r="20" spans="1:10" ht="14.25" customHeight="1" x14ac:dyDescent="0.2">
      <c r="A20" s="266"/>
      <c r="B20" s="266"/>
      <c r="C20" s="279"/>
      <c r="D20" s="279"/>
      <c r="E20" s="280"/>
      <c r="F20" s="276"/>
      <c r="G20" s="276"/>
      <c r="H20" s="276"/>
      <c r="I20" s="277"/>
      <c r="J20" s="272"/>
    </row>
    <row r="21" spans="1:10" ht="15.55" x14ac:dyDescent="0.3">
      <c r="A21" s="267"/>
      <c r="B21" s="267"/>
      <c r="C21" s="281"/>
      <c r="D21" s="281"/>
      <c r="E21" s="277"/>
      <c r="F21" s="281"/>
      <c r="G21" s="281"/>
      <c r="H21" s="281"/>
      <c r="I21" s="281"/>
    </row>
    <row r="22" spans="1:10" ht="15.55" x14ac:dyDescent="0.3">
      <c r="A22" s="206"/>
      <c r="B22" s="206"/>
    </row>
    <row r="23" spans="1:10" ht="15.55" x14ac:dyDescent="0.3">
      <c r="A23" s="206"/>
      <c r="B23" s="206"/>
    </row>
    <row r="24" spans="1:10" ht="15.55" x14ac:dyDescent="0.3">
      <c r="A24" s="208"/>
      <c r="B24" s="208"/>
    </row>
    <row r="25" spans="1:10" ht="15.55" x14ac:dyDescent="0.3">
      <c r="A25" s="209"/>
      <c r="B25" s="209"/>
    </row>
    <row r="26" spans="1:10" ht="15.55" x14ac:dyDescent="0.3">
      <c r="A26" s="208"/>
      <c r="B26" s="208"/>
    </row>
  </sheetData>
  <customSheetViews>
    <customSheetView guid="{8892A839-CCFA-4457-8583-018401DCCD66}" scale="90" fitToPage="1">
      <selection activeCell="G16" sqref="G16:I16"/>
      <pageMargins left="0.78740157480314965" right="0.70866141732283472" top="0.39370078740157483" bottom="0.39370078740157483" header="0.31496062992125984" footer="0.31496062992125984"/>
      <printOptions horizontalCentered="1"/>
      <pageSetup paperSize="9" scale="68" orientation="portrait" r:id="rId1"/>
    </customSheetView>
  </customSheetViews>
  <mergeCells count="11">
    <mergeCell ref="A14:F14"/>
    <mergeCell ref="A4:I4"/>
    <mergeCell ref="F1:I1"/>
    <mergeCell ref="G2:I2"/>
    <mergeCell ref="A6:A7"/>
    <mergeCell ref="B6:B7"/>
    <mergeCell ref="C6:C7"/>
    <mergeCell ref="D6:D7"/>
    <mergeCell ref="E6:E7"/>
    <mergeCell ref="F6:F7"/>
    <mergeCell ref="G6:I6"/>
  </mergeCells>
  <printOptions horizontalCentered="1"/>
  <pageMargins left="0.78740157480314965" right="0.70866141732283472" top="0.39370078740157483" bottom="0.39370078740157483" header="0.31496062992125984" footer="0.31496062992125984"/>
  <pageSetup paperSize="9" scale="63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sqref="A1:XFD1048576"/>
    </sheetView>
  </sheetViews>
  <sheetFormatPr defaultRowHeight="14.4" x14ac:dyDescent="0.3"/>
  <cols>
    <col min="1" max="1" width="53.8984375" customWidth="1"/>
    <col min="2" max="2" width="19.3984375" customWidth="1"/>
    <col min="3" max="3" width="17.69921875" customWidth="1"/>
    <col min="4" max="4" width="17.59765625" customWidth="1"/>
    <col min="252" max="252" width="42.296875" customWidth="1"/>
    <col min="253" max="253" width="39" customWidth="1"/>
    <col min="508" max="508" width="42.296875" customWidth="1"/>
    <col min="509" max="509" width="39" customWidth="1"/>
    <col min="764" max="764" width="42.296875" customWidth="1"/>
    <col min="765" max="765" width="39" customWidth="1"/>
    <col min="1020" max="1020" width="42.296875" customWidth="1"/>
    <col min="1021" max="1021" width="39" customWidth="1"/>
    <col min="1276" max="1276" width="42.296875" customWidth="1"/>
    <col min="1277" max="1277" width="39" customWidth="1"/>
    <col min="1532" max="1532" width="42.296875" customWidth="1"/>
    <col min="1533" max="1533" width="39" customWidth="1"/>
    <col min="1788" max="1788" width="42.296875" customWidth="1"/>
    <col min="1789" max="1789" width="39" customWidth="1"/>
    <col min="2044" max="2044" width="42.296875" customWidth="1"/>
    <col min="2045" max="2045" width="39" customWidth="1"/>
    <col min="2300" max="2300" width="42.296875" customWidth="1"/>
    <col min="2301" max="2301" width="39" customWidth="1"/>
    <col min="2556" max="2556" width="42.296875" customWidth="1"/>
    <col min="2557" max="2557" width="39" customWidth="1"/>
    <col min="2812" max="2812" width="42.296875" customWidth="1"/>
    <col min="2813" max="2813" width="39" customWidth="1"/>
    <col min="3068" max="3068" width="42.296875" customWidth="1"/>
    <col min="3069" max="3069" width="39" customWidth="1"/>
    <col min="3324" max="3324" width="42.296875" customWidth="1"/>
    <col min="3325" max="3325" width="39" customWidth="1"/>
    <col min="3580" max="3580" width="42.296875" customWidth="1"/>
    <col min="3581" max="3581" width="39" customWidth="1"/>
    <col min="3836" max="3836" width="42.296875" customWidth="1"/>
    <col min="3837" max="3837" width="39" customWidth="1"/>
    <col min="4092" max="4092" width="42.296875" customWidth="1"/>
    <col min="4093" max="4093" width="39" customWidth="1"/>
    <col min="4348" max="4348" width="42.296875" customWidth="1"/>
    <col min="4349" max="4349" width="39" customWidth="1"/>
    <col min="4604" max="4604" width="42.296875" customWidth="1"/>
    <col min="4605" max="4605" width="39" customWidth="1"/>
    <col min="4860" max="4860" width="42.296875" customWidth="1"/>
    <col min="4861" max="4861" width="39" customWidth="1"/>
    <col min="5116" max="5116" width="42.296875" customWidth="1"/>
    <col min="5117" max="5117" width="39" customWidth="1"/>
    <col min="5372" max="5372" width="42.296875" customWidth="1"/>
    <col min="5373" max="5373" width="39" customWidth="1"/>
    <col min="5628" max="5628" width="42.296875" customWidth="1"/>
    <col min="5629" max="5629" width="39" customWidth="1"/>
    <col min="5884" max="5884" width="42.296875" customWidth="1"/>
    <col min="5885" max="5885" width="39" customWidth="1"/>
    <col min="6140" max="6140" width="42.296875" customWidth="1"/>
    <col min="6141" max="6141" width="39" customWidth="1"/>
    <col min="6396" max="6396" width="42.296875" customWidth="1"/>
    <col min="6397" max="6397" width="39" customWidth="1"/>
    <col min="6652" max="6652" width="42.296875" customWidth="1"/>
    <col min="6653" max="6653" width="39" customWidth="1"/>
    <col min="6908" max="6908" width="42.296875" customWidth="1"/>
    <col min="6909" max="6909" width="39" customWidth="1"/>
    <col min="7164" max="7164" width="42.296875" customWidth="1"/>
    <col min="7165" max="7165" width="39" customWidth="1"/>
    <col min="7420" max="7420" width="42.296875" customWidth="1"/>
    <col min="7421" max="7421" width="39" customWidth="1"/>
    <col min="7676" max="7676" width="42.296875" customWidth="1"/>
    <col min="7677" max="7677" width="39" customWidth="1"/>
    <col min="7932" max="7932" width="42.296875" customWidth="1"/>
    <col min="7933" max="7933" width="39" customWidth="1"/>
    <col min="8188" max="8188" width="42.296875" customWidth="1"/>
    <col min="8189" max="8189" width="39" customWidth="1"/>
    <col min="8444" max="8444" width="42.296875" customWidth="1"/>
    <col min="8445" max="8445" width="39" customWidth="1"/>
    <col min="8700" max="8700" width="42.296875" customWidth="1"/>
    <col min="8701" max="8701" width="39" customWidth="1"/>
    <col min="8956" max="8956" width="42.296875" customWidth="1"/>
    <col min="8957" max="8957" width="39" customWidth="1"/>
    <col min="9212" max="9212" width="42.296875" customWidth="1"/>
    <col min="9213" max="9213" width="39" customWidth="1"/>
    <col min="9468" max="9468" width="42.296875" customWidth="1"/>
    <col min="9469" max="9469" width="39" customWidth="1"/>
    <col min="9724" max="9724" width="42.296875" customWidth="1"/>
    <col min="9725" max="9725" width="39" customWidth="1"/>
    <col min="9980" max="9980" width="42.296875" customWidth="1"/>
    <col min="9981" max="9981" width="39" customWidth="1"/>
    <col min="10236" max="10236" width="42.296875" customWidth="1"/>
    <col min="10237" max="10237" width="39" customWidth="1"/>
    <col min="10492" max="10492" width="42.296875" customWidth="1"/>
    <col min="10493" max="10493" width="39" customWidth="1"/>
    <col min="10748" max="10748" width="42.296875" customWidth="1"/>
    <col min="10749" max="10749" width="39" customWidth="1"/>
    <col min="11004" max="11004" width="42.296875" customWidth="1"/>
    <col min="11005" max="11005" width="39" customWidth="1"/>
    <col min="11260" max="11260" width="42.296875" customWidth="1"/>
    <col min="11261" max="11261" width="39" customWidth="1"/>
    <col min="11516" max="11516" width="42.296875" customWidth="1"/>
    <col min="11517" max="11517" width="39" customWidth="1"/>
    <col min="11772" max="11772" width="42.296875" customWidth="1"/>
    <col min="11773" max="11773" width="39" customWidth="1"/>
    <col min="12028" max="12028" width="42.296875" customWidth="1"/>
    <col min="12029" max="12029" width="39" customWidth="1"/>
    <col min="12284" max="12284" width="42.296875" customWidth="1"/>
    <col min="12285" max="12285" width="39" customWidth="1"/>
    <col min="12540" max="12540" width="42.296875" customWidth="1"/>
    <col min="12541" max="12541" width="39" customWidth="1"/>
    <col min="12796" max="12796" width="42.296875" customWidth="1"/>
    <col min="12797" max="12797" width="39" customWidth="1"/>
    <col min="13052" max="13052" width="42.296875" customWidth="1"/>
    <col min="13053" max="13053" width="39" customWidth="1"/>
    <col min="13308" max="13308" width="42.296875" customWidth="1"/>
    <col min="13309" max="13309" width="39" customWidth="1"/>
    <col min="13564" max="13564" width="42.296875" customWidth="1"/>
    <col min="13565" max="13565" width="39" customWidth="1"/>
    <col min="13820" max="13820" width="42.296875" customWidth="1"/>
    <col min="13821" max="13821" width="39" customWidth="1"/>
    <col min="14076" max="14076" width="42.296875" customWidth="1"/>
    <col min="14077" max="14077" width="39" customWidth="1"/>
    <col min="14332" max="14332" width="42.296875" customWidth="1"/>
    <col min="14333" max="14333" width="39" customWidth="1"/>
    <col min="14588" max="14588" width="42.296875" customWidth="1"/>
    <col min="14589" max="14589" width="39" customWidth="1"/>
    <col min="14844" max="14844" width="42.296875" customWidth="1"/>
    <col min="14845" max="14845" width="39" customWidth="1"/>
    <col min="15100" max="15100" width="42.296875" customWidth="1"/>
    <col min="15101" max="15101" width="39" customWidth="1"/>
    <col min="15356" max="15356" width="42.296875" customWidth="1"/>
    <col min="15357" max="15357" width="39" customWidth="1"/>
    <col min="15612" max="15612" width="42.296875" customWidth="1"/>
    <col min="15613" max="15613" width="39" customWidth="1"/>
    <col min="15868" max="15868" width="42.296875" customWidth="1"/>
    <col min="15869" max="15869" width="39" customWidth="1"/>
    <col min="16124" max="16124" width="42.296875" customWidth="1"/>
    <col min="16125" max="16125" width="39" customWidth="1"/>
  </cols>
  <sheetData>
    <row r="1" spans="1:5" ht="15" customHeight="1" x14ac:dyDescent="0.3">
      <c r="C1" s="343" t="s">
        <v>113</v>
      </c>
      <c r="D1" s="343"/>
    </row>
    <row r="2" spans="1:5" ht="58.2" customHeight="1" x14ac:dyDescent="0.3">
      <c r="C2" s="345" t="s">
        <v>387</v>
      </c>
      <c r="D2" s="345"/>
      <c r="E2" s="159"/>
    </row>
    <row r="3" spans="1:5" ht="13.55" customHeight="1" x14ac:dyDescent="0.25">
      <c r="C3" s="154"/>
      <c r="D3" s="154"/>
    </row>
    <row r="4" spans="1:5" ht="49.55" customHeight="1" x14ac:dyDescent="0.3">
      <c r="A4" s="344" t="s">
        <v>393</v>
      </c>
      <c r="B4" s="344"/>
      <c r="C4" s="344"/>
      <c r="D4" s="344"/>
    </row>
    <row r="5" spans="1:5" ht="15.55" x14ac:dyDescent="0.3">
      <c r="A5" s="52"/>
      <c r="B5" s="52"/>
      <c r="C5" s="350" t="s">
        <v>111</v>
      </c>
      <c r="D5" s="350"/>
    </row>
    <row r="6" spans="1:5" ht="20.2" customHeight="1" x14ac:dyDescent="0.3">
      <c r="A6" s="348" t="s">
        <v>115</v>
      </c>
      <c r="B6" s="346" t="s">
        <v>5</v>
      </c>
      <c r="C6" s="347"/>
      <c r="D6" s="347"/>
    </row>
    <row r="7" spans="1:5" ht="20.2" customHeight="1" x14ac:dyDescent="0.3">
      <c r="A7" s="349"/>
      <c r="B7" s="105" t="s">
        <v>184</v>
      </c>
      <c r="C7" s="105" t="s">
        <v>377</v>
      </c>
      <c r="D7" s="105" t="s">
        <v>384</v>
      </c>
    </row>
    <row r="8" spans="1:5" ht="20.2" customHeight="1" x14ac:dyDescent="0.3">
      <c r="A8" s="150" t="s">
        <v>371</v>
      </c>
      <c r="B8" s="140">
        <f>'Приложение 3'!F37</f>
        <v>39.200000000000003</v>
      </c>
      <c r="C8" s="140">
        <f>'Приложение 3'!G37</f>
        <v>39.200000000000003</v>
      </c>
      <c r="D8" s="140">
        <f>'Приложение 3'!H37</f>
        <v>39.200000000000003</v>
      </c>
    </row>
    <row r="9" spans="1:5" ht="20.2" customHeight="1" x14ac:dyDescent="0.3">
      <c r="A9" s="102" t="s">
        <v>116</v>
      </c>
      <c r="B9" s="106">
        <f>B8</f>
        <v>39.200000000000003</v>
      </c>
      <c r="C9" s="106">
        <f>C8</f>
        <v>39.200000000000003</v>
      </c>
      <c r="D9" s="106">
        <f>D8</f>
        <v>39.200000000000003</v>
      </c>
    </row>
    <row r="10" spans="1:5" ht="15.7" x14ac:dyDescent="0.25">
      <c r="A10" s="100"/>
      <c r="B10" s="100"/>
      <c r="C10" s="101"/>
      <c r="D10" s="101"/>
    </row>
  </sheetData>
  <customSheetViews>
    <customSheetView guid="{8892A839-CCFA-4457-8583-018401DCCD66}" fitToPage="1">
      <selection activeCell="A16" sqref="A16"/>
      <pageMargins left="0.78740157480314965" right="0.70866141732283472" top="0.39370078740157483" bottom="0.39370078740157483" header="0.31496062992125984" footer="0.31496062992125984"/>
      <printOptions horizontalCentered="1"/>
      <pageSetup paperSize="9" scale="80" orientation="portrait" r:id="rId1"/>
    </customSheetView>
  </customSheetViews>
  <mergeCells count="6">
    <mergeCell ref="C1:D1"/>
    <mergeCell ref="A4:D4"/>
    <mergeCell ref="C2:D2"/>
    <mergeCell ref="B6:D6"/>
    <mergeCell ref="A6:A7"/>
    <mergeCell ref="C5:D5"/>
  </mergeCells>
  <printOptions horizontalCentered="1"/>
  <pageMargins left="0.78740157480314965" right="0.70866141732283472" top="0.39370078740157483" bottom="0.39370078740157483" header="0.31496062992125984" footer="0.31496062992125984"/>
  <pageSetup paperSize="9" scale="7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="90" zoomScaleNormal="90" workbookViewId="0">
      <selection sqref="A1:XFD1048576"/>
    </sheetView>
  </sheetViews>
  <sheetFormatPr defaultRowHeight="12.7" x14ac:dyDescent="0.25"/>
  <cols>
    <col min="1" max="1" width="24.59765625" style="232" customWidth="1"/>
    <col min="2" max="2" width="49.296875" style="232" customWidth="1"/>
    <col min="3" max="3" width="12.3984375" style="232" customWidth="1"/>
    <col min="4" max="4" width="11.59765625" style="232" customWidth="1"/>
    <col min="5" max="5" width="12.3984375" style="232" customWidth="1"/>
    <col min="6" max="258" width="9.09765625" style="232"/>
    <col min="259" max="259" width="21.296875" style="232" customWidth="1"/>
    <col min="260" max="260" width="49.296875" style="232" customWidth="1"/>
    <col min="261" max="261" width="10.59765625" style="232" customWidth="1"/>
    <col min="262" max="514" width="9.09765625" style="232"/>
    <col min="515" max="515" width="21.296875" style="232" customWidth="1"/>
    <col min="516" max="516" width="49.296875" style="232" customWidth="1"/>
    <col min="517" max="517" width="10.59765625" style="232" customWidth="1"/>
    <col min="518" max="770" width="9.09765625" style="232"/>
    <col min="771" max="771" width="21.296875" style="232" customWidth="1"/>
    <col min="772" max="772" width="49.296875" style="232" customWidth="1"/>
    <col min="773" max="773" width="10.59765625" style="232" customWidth="1"/>
    <col min="774" max="1026" width="9.09765625" style="232"/>
    <col min="1027" max="1027" width="21.296875" style="232" customWidth="1"/>
    <col min="1028" max="1028" width="49.296875" style="232" customWidth="1"/>
    <col min="1029" max="1029" width="10.59765625" style="232" customWidth="1"/>
    <col min="1030" max="1282" width="9.09765625" style="232"/>
    <col min="1283" max="1283" width="21.296875" style="232" customWidth="1"/>
    <col min="1284" max="1284" width="49.296875" style="232" customWidth="1"/>
    <col min="1285" max="1285" width="10.59765625" style="232" customWidth="1"/>
    <col min="1286" max="1538" width="9.09765625" style="232"/>
    <col min="1539" max="1539" width="21.296875" style="232" customWidth="1"/>
    <col min="1540" max="1540" width="49.296875" style="232" customWidth="1"/>
    <col min="1541" max="1541" width="10.59765625" style="232" customWidth="1"/>
    <col min="1542" max="1794" width="9.09765625" style="232"/>
    <col min="1795" max="1795" width="21.296875" style="232" customWidth="1"/>
    <col min="1796" max="1796" width="49.296875" style="232" customWidth="1"/>
    <col min="1797" max="1797" width="10.59765625" style="232" customWidth="1"/>
    <col min="1798" max="2050" width="9.09765625" style="232"/>
    <col min="2051" max="2051" width="21.296875" style="232" customWidth="1"/>
    <col min="2052" max="2052" width="49.296875" style="232" customWidth="1"/>
    <col min="2053" max="2053" width="10.59765625" style="232" customWidth="1"/>
    <col min="2054" max="2306" width="9.09765625" style="232"/>
    <col min="2307" max="2307" width="21.296875" style="232" customWidth="1"/>
    <col min="2308" max="2308" width="49.296875" style="232" customWidth="1"/>
    <col min="2309" max="2309" width="10.59765625" style="232" customWidth="1"/>
    <col min="2310" max="2562" width="9.09765625" style="232"/>
    <col min="2563" max="2563" width="21.296875" style="232" customWidth="1"/>
    <col min="2564" max="2564" width="49.296875" style="232" customWidth="1"/>
    <col min="2565" max="2565" width="10.59765625" style="232" customWidth="1"/>
    <col min="2566" max="2818" width="9.09765625" style="232"/>
    <col min="2819" max="2819" width="21.296875" style="232" customWidth="1"/>
    <col min="2820" max="2820" width="49.296875" style="232" customWidth="1"/>
    <col min="2821" max="2821" width="10.59765625" style="232" customWidth="1"/>
    <col min="2822" max="3074" width="9.09765625" style="232"/>
    <col min="3075" max="3075" width="21.296875" style="232" customWidth="1"/>
    <col min="3076" max="3076" width="49.296875" style="232" customWidth="1"/>
    <col min="3077" max="3077" width="10.59765625" style="232" customWidth="1"/>
    <col min="3078" max="3330" width="9.09765625" style="232"/>
    <col min="3331" max="3331" width="21.296875" style="232" customWidth="1"/>
    <col min="3332" max="3332" width="49.296875" style="232" customWidth="1"/>
    <col min="3333" max="3333" width="10.59765625" style="232" customWidth="1"/>
    <col min="3334" max="3586" width="9.09765625" style="232"/>
    <col min="3587" max="3587" width="21.296875" style="232" customWidth="1"/>
    <col min="3588" max="3588" width="49.296875" style="232" customWidth="1"/>
    <col min="3589" max="3589" width="10.59765625" style="232" customWidth="1"/>
    <col min="3590" max="3842" width="9.09765625" style="232"/>
    <col min="3843" max="3843" width="21.296875" style="232" customWidth="1"/>
    <col min="3844" max="3844" width="49.296875" style="232" customWidth="1"/>
    <col min="3845" max="3845" width="10.59765625" style="232" customWidth="1"/>
    <col min="3846" max="4098" width="9.09765625" style="232"/>
    <col min="4099" max="4099" width="21.296875" style="232" customWidth="1"/>
    <col min="4100" max="4100" width="49.296875" style="232" customWidth="1"/>
    <col min="4101" max="4101" width="10.59765625" style="232" customWidth="1"/>
    <col min="4102" max="4354" width="9.09765625" style="232"/>
    <col min="4355" max="4355" width="21.296875" style="232" customWidth="1"/>
    <col min="4356" max="4356" width="49.296875" style="232" customWidth="1"/>
    <col min="4357" max="4357" width="10.59765625" style="232" customWidth="1"/>
    <col min="4358" max="4610" width="9.09765625" style="232"/>
    <col min="4611" max="4611" width="21.296875" style="232" customWidth="1"/>
    <col min="4612" max="4612" width="49.296875" style="232" customWidth="1"/>
    <col min="4613" max="4613" width="10.59765625" style="232" customWidth="1"/>
    <col min="4614" max="4866" width="9.09765625" style="232"/>
    <col min="4867" max="4867" width="21.296875" style="232" customWidth="1"/>
    <col min="4868" max="4868" width="49.296875" style="232" customWidth="1"/>
    <col min="4869" max="4869" width="10.59765625" style="232" customWidth="1"/>
    <col min="4870" max="5122" width="9.09765625" style="232"/>
    <col min="5123" max="5123" width="21.296875" style="232" customWidth="1"/>
    <col min="5124" max="5124" width="49.296875" style="232" customWidth="1"/>
    <col min="5125" max="5125" width="10.59765625" style="232" customWidth="1"/>
    <col min="5126" max="5378" width="9.09765625" style="232"/>
    <col min="5379" max="5379" width="21.296875" style="232" customWidth="1"/>
    <col min="5380" max="5380" width="49.296875" style="232" customWidth="1"/>
    <col min="5381" max="5381" width="10.59765625" style="232" customWidth="1"/>
    <col min="5382" max="5634" width="9.09765625" style="232"/>
    <col min="5635" max="5635" width="21.296875" style="232" customWidth="1"/>
    <col min="5636" max="5636" width="49.296875" style="232" customWidth="1"/>
    <col min="5637" max="5637" width="10.59765625" style="232" customWidth="1"/>
    <col min="5638" max="5890" width="9.09765625" style="232"/>
    <col min="5891" max="5891" width="21.296875" style="232" customWidth="1"/>
    <col min="5892" max="5892" width="49.296875" style="232" customWidth="1"/>
    <col min="5893" max="5893" width="10.59765625" style="232" customWidth="1"/>
    <col min="5894" max="6146" width="9.09765625" style="232"/>
    <col min="6147" max="6147" width="21.296875" style="232" customWidth="1"/>
    <col min="6148" max="6148" width="49.296875" style="232" customWidth="1"/>
    <col min="6149" max="6149" width="10.59765625" style="232" customWidth="1"/>
    <col min="6150" max="6402" width="9.09765625" style="232"/>
    <col min="6403" max="6403" width="21.296875" style="232" customWidth="1"/>
    <col min="6404" max="6404" width="49.296875" style="232" customWidth="1"/>
    <col min="6405" max="6405" width="10.59765625" style="232" customWidth="1"/>
    <col min="6406" max="6658" width="9.09765625" style="232"/>
    <col min="6659" max="6659" width="21.296875" style="232" customWidth="1"/>
    <col min="6660" max="6660" width="49.296875" style="232" customWidth="1"/>
    <col min="6661" max="6661" width="10.59765625" style="232" customWidth="1"/>
    <col min="6662" max="6914" width="9.09765625" style="232"/>
    <col min="6915" max="6915" width="21.296875" style="232" customWidth="1"/>
    <col min="6916" max="6916" width="49.296875" style="232" customWidth="1"/>
    <col min="6917" max="6917" width="10.59765625" style="232" customWidth="1"/>
    <col min="6918" max="7170" width="9.09765625" style="232"/>
    <col min="7171" max="7171" width="21.296875" style="232" customWidth="1"/>
    <col min="7172" max="7172" width="49.296875" style="232" customWidth="1"/>
    <col min="7173" max="7173" width="10.59765625" style="232" customWidth="1"/>
    <col min="7174" max="7426" width="9.09765625" style="232"/>
    <col min="7427" max="7427" width="21.296875" style="232" customWidth="1"/>
    <col min="7428" max="7428" width="49.296875" style="232" customWidth="1"/>
    <col min="7429" max="7429" width="10.59765625" style="232" customWidth="1"/>
    <col min="7430" max="7682" width="9.09765625" style="232"/>
    <col min="7683" max="7683" width="21.296875" style="232" customWidth="1"/>
    <col min="7684" max="7684" width="49.296875" style="232" customWidth="1"/>
    <col min="7685" max="7685" width="10.59765625" style="232" customWidth="1"/>
    <col min="7686" max="7938" width="9.09765625" style="232"/>
    <col min="7939" max="7939" width="21.296875" style="232" customWidth="1"/>
    <col min="7940" max="7940" width="49.296875" style="232" customWidth="1"/>
    <col min="7941" max="7941" width="10.59765625" style="232" customWidth="1"/>
    <col min="7942" max="8194" width="9.09765625" style="232"/>
    <col min="8195" max="8195" width="21.296875" style="232" customWidth="1"/>
    <col min="8196" max="8196" width="49.296875" style="232" customWidth="1"/>
    <col min="8197" max="8197" width="10.59765625" style="232" customWidth="1"/>
    <col min="8198" max="8450" width="9.09765625" style="232"/>
    <col min="8451" max="8451" width="21.296875" style="232" customWidth="1"/>
    <col min="8452" max="8452" width="49.296875" style="232" customWidth="1"/>
    <col min="8453" max="8453" width="10.59765625" style="232" customWidth="1"/>
    <col min="8454" max="8706" width="9.09765625" style="232"/>
    <col min="8707" max="8707" width="21.296875" style="232" customWidth="1"/>
    <col min="8708" max="8708" width="49.296875" style="232" customWidth="1"/>
    <col min="8709" max="8709" width="10.59765625" style="232" customWidth="1"/>
    <col min="8710" max="8962" width="9.09765625" style="232"/>
    <col min="8963" max="8963" width="21.296875" style="232" customWidth="1"/>
    <col min="8964" max="8964" width="49.296875" style="232" customWidth="1"/>
    <col min="8965" max="8965" width="10.59765625" style="232" customWidth="1"/>
    <col min="8966" max="9218" width="9.09765625" style="232"/>
    <col min="9219" max="9219" width="21.296875" style="232" customWidth="1"/>
    <col min="9220" max="9220" width="49.296875" style="232" customWidth="1"/>
    <col min="9221" max="9221" width="10.59765625" style="232" customWidth="1"/>
    <col min="9222" max="9474" width="9.09765625" style="232"/>
    <col min="9475" max="9475" width="21.296875" style="232" customWidth="1"/>
    <col min="9476" max="9476" width="49.296875" style="232" customWidth="1"/>
    <col min="9477" max="9477" width="10.59765625" style="232" customWidth="1"/>
    <col min="9478" max="9730" width="9.09765625" style="232"/>
    <col min="9731" max="9731" width="21.296875" style="232" customWidth="1"/>
    <col min="9732" max="9732" width="49.296875" style="232" customWidth="1"/>
    <col min="9733" max="9733" width="10.59765625" style="232" customWidth="1"/>
    <col min="9734" max="9986" width="9.09765625" style="232"/>
    <col min="9987" max="9987" width="21.296875" style="232" customWidth="1"/>
    <col min="9988" max="9988" width="49.296875" style="232" customWidth="1"/>
    <col min="9989" max="9989" width="10.59765625" style="232" customWidth="1"/>
    <col min="9990" max="10242" width="9.09765625" style="232"/>
    <col min="10243" max="10243" width="21.296875" style="232" customWidth="1"/>
    <col min="10244" max="10244" width="49.296875" style="232" customWidth="1"/>
    <col min="10245" max="10245" width="10.59765625" style="232" customWidth="1"/>
    <col min="10246" max="10498" width="9.09765625" style="232"/>
    <col min="10499" max="10499" width="21.296875" style="232" customWidth="1"/>
    <col min="10500" max="10500" width="49.296875" style="232" customWidth="1"/>
    <col min="10501" max="10501" width="10.59765625" style="232" customWidth="1"/>
    <col min="10502" max="10754" width="9.09765625" style="232"/>
    <col min="10755" max="10755" width="21.296875" style="232" customWidth="1"/>
    <col min="10756" max="10756" width="49.296875" style="232" customWidth="1"/>
    <col min="10757" max="10757" width="10.59765625" style="232" customWidth="1"/>
    <col min="10758" max="11010" width="9.09765625" style="232"/>
    <col min="11011" max="11011" width="21.296875" style="232" customWidth="1"/>
    <col min="11012" max="11012" width="49.296875" style="232" customWidth="1"/>
    <col min="11013" max="11013" width="10.59765625" style="232" customWidth="1"/>
    <col min="11014" max="11266" width="9.09765625" style="232"/>
    <col min="11267" max="11267" width="21.296875" style="232" customWidth="1"/>
    <col min="11268" max="11268" width="49.296875" style="232" customWidth="1"/>
    <col min="11269" max="11269" width="10.59765625" style="232" customWidth="1"/>
    <col min="11270" max="11522" width="9.09765625" style="232"/>
    <col min="11523" max="11523" width="21.296875" style="232" customWidth="1"/>
    <col min="11524" max="11524" width="49.296875" style="232" customWidth="1"/>
    <col min="11525" max="11525" width="10.59765625" style="232" customWidth="1"/>
    <col min="11526" max="11778" width="9.09765625" style="232"/>
    <col min="11779" max="11779" width="21.296875" style="232" customWidth="1"/>
    <col min="11780" max="11780" width="49.296875" style="232" customWidth="1"/>
    <col min="11781" max="11781" width="10.59765625" style="232" customWidth="1"/>
    <col min="11782" max="12034" width="9.09765625" style="232"/>
    <col min="12035" max="12035" width="21.296875" style="232" customWidth="1"/>
    <col min="12036" max="12036" width="49.296875" style="232" customWidth="1"/>
    <col min="12037" max="12037" width="10.59765625" style="232" customWidth="1"/>
    <col min="12038" max="12290" width="9.09765625" style="232"/>
    <col min="12291" max="12291" width="21.296875" style="232" customWidth="1"/>
    <col min="12292" max="12292" width="49.296875" style="232" customWidth="1"/>
    <col min="12293" max="12293" width="10.59765625" style="232" customWidth="1"/>
    <col min="12294" max="12546" width="9.09765625" style="232"/>
    <col min="12547" max="12547" width="21.296875" style="232" customWidth="1"/>
    <col min="12548" max="12548" width="49.296875" style="232" customWidth="1"/>
    <col min="12549" max="12549" width="10.59765625" style="232" customWidth="1"/>
    <col min="12550" max="12802" width="9.09765625" style="232"/>
    <col min="12803" max="12803" width="21.296875" style="232" customWidth="1"/>
    <col min="12804" max="12804" width="49.296875" style="232" customWidth="1"/>
    <col min="12805" max="12805" width="10.59765625" style="232" customWidth="1"/>
    <col min="12806" max="13058" width="9.09765625" style="232"/>
    <col min="13059" max="13059" width="21.296875" style="232" customWidth="1"/>
    <col min="13060" max="13060" width="49.296875" style="232" customWidth="1"/>
    <col min="13061" max="13061" width="10.59765625" style="232" customWidth="1"/>
    <col min="13062" max="13314" width="9.09765625" style="232"/>
    <col min="13315" max="13315" width="21.296875" style="232" customWidth="1"/>
    <col min="13316" max="13316" width="49.296875" style="232" customWidth="1"/>
    <col min="13317" max="13317" width="10.59765625" style="232" customWidth="1"/>
    <col min="13318" max="13570" width="9.09765625" style="232"/>
    <col min="13571" max="13571" width="21.296875" style="232" customWidth="1"/>
    <col min="13572" max="13572" width="49.296875" style="232" customWidth="1"/>
    <col min="13573" max="13573" width="10.59765625" style="232" customWidth="1"/>
    <col min="13574" max="13826" width="9.09765625" style="232"/>
    <col min="13827" max="13827" width="21.296875" style="232" customWidth="1"/>
    <col min="13828" max="13828" width="49.296875" style="232" customWidth="1"/>
    <col min="13829" max="13829" width="10.59765625" style="232" customWidth="1"/>
    <col min="13830" max="14082" width="9.09765625" style="232"/>
    <col min="14083" max="14083" width="21.296875" style="232" customWidth="1"/>
    <col min="14084" max="14084" width="49.296875" style="232" customWidth="1"/>
    <col min="14085" max="14085" width="10.59765625" style="232" customWidth="1"/>
    <col min="14086" max="14338" width="9.09765625" style="232"/>
    <col min="14339" max="14339" width="21.296875" style="232" customWidth="1"/>
    <col min="14340" max="14340" width="49.296875" style="232" customWidth="1"/>
    <col min="14341" max="14341" width="10.59765625" style="232" customWidth="1"/>
    <col min="14342" max="14594" width="9.09765625" style="232"/>
    <col min="14595" max="14595" width="21.296875" style="232" customWidth="1"/>
    <col min="14596" max="14596" width="49.296875" style="232" customWidth="1"/>
    <col min="14597" max="14597" width="10.59765625" style="232" customWidth="1"/>
    <col min="14598" max="14850" width="9.09765625" style="232"/>
    <col min="14851" max="14851" width="21.296875" style="232" customWidth="1"/>
    <col min="14852" max="14852" width="49.296875" style="232" customWidth="1"/>
    <col min="14853" max="14853" width="10.59765625" style="232" customWidth="1"/>
    <col min="14854" max="15106" width="9.09765625" style="232"/>
    <col min="15107" max="15107" width="21.296875" style="232" customWidth="1"/>
    <col min="15108" max="15108" width="49.296875" style="232" customWidth="1"/>
    <col min="15109" max="15109" width="10.59765625" style="232" customWidth="1"/>
    <col min="15110" max="15362" width="9.09765625" style="232"/>
    <col min="15363" max="15363" width="21.296875" style="232" customWidth="1"/>
    <col min="15364" max="15364" width="49.296875" style="232" customWidth="1"/>
    <col min="15365" max="15365" width="10.59765625" style="232" customWidth="1"/>
    <col min="15366" max="15618" width="9.09765625" style="232"/>
    <col min="15619" max="15619" width="21.296875" style="232" customWidth="1"/>
    <col min="15620" max="15620" width="49.296875" style="232" customWidth="1"/>
    <col min="15621" max="15621" width="10.59765625" style="232" customWidth="1"/>
    <col min="15622" max="15874" width="9.09765625" style="232"/>
    <col min="15875" max="15875" width="21.296875" style="232" customWidth="1"/>
    <col min="15876" max="15876" width="49.296875" style="232" customWidth="1"/>
    <col min="15877" max="15877" width="10.59765625" style="232" customWidth="1"/>
    <col min="15878" max="16130" width="9.09765625" style="232"/>
    <col min="16131" max="16131" width="21.296875" style="232" customWidth="1"/>
    <col min="16132" max="16132" width="49.296875" style="232" customWidth="1"/>
    <col min="16133" max="16133" width="10.59765625" style="232" customWidth="1"/>
    <col min="16134" max="16384" width="9.09765625" style="232"/>
  </cols>
  <sheetData>
    <row r="1" spans="1:10" ht="15" customHeight="1" x14ac:dyDescent="0.25">
      <c r="B1" s="282"/>
      <c r="C1" s="351" t="s">
        <v>173</v>
      </c>
      <c r="D1" s="352"/>
      <c r="E1" s="352"/>
    </row>
    <row r="2" spans="1:10" ht="55.15" customHeight="1" x14ac:dyDescent="0.25">
      <c r="B2" s="283"/>
      <c r="C2" s="311" t="s">
        <v>387</v>
      </c>
      <c r="D2" s="336"/>
      <c r="E2" s="336"/>
    </row>
    <row r="3" spans="1:10" ht="14.25" customHeight="1" x14ac:dyDescent="0.2">
      <c r="A3" s="284"/>
      <c r="B3" s="355"/>
      <c r="C3" s="355"/>
      <c r="D3" s="355"/>
      <c r="E3" s="355"/>
    </row>
    <row r="4" spans="1:10" ht="32.25" customHeight="1" x14ac:dyDescent="0.25">
      <c r="A4" s="356" t="s">
        <v>394</v>
      </c>
      <c r="B4" s="356"/>
      <c r="C4" s="356"/>
      <c r="D4" s="356"/>
      <c r="E4" s="356"/>
    </row>
    <row r="5" spans="1:10" ht="16.600000000000001" customHeight="1" x14ac:dyDescent="0.2">
      <c r="A5" s="285"/>
      <c r="B5" s="285"/>
      <c r="C5" s="285"/>
      <c r="D5" s="285"/>
      <c r="E5" s="285"/>
    </row>
    <row r="6" spans="1:10" ht="14.4" x14ac:dyDescent="0.25">
      <c r="A6" s="286"/>
      <c r="B6" s="286"/>
      <c r="C6" s="286"/>
      <c r="D6" s="286"/>
      <c r="E6" s="287" t="s">
        <v>139</v>
      </c>
    </row>
    <row r="7" spans="1:10" ht="38.299999999999997" customHeight="1" x14ac:dyDescent="0.25">
      <c r="A7" s="357" t="s">
        <v>117</v>
      </c>
      <c r="B7" s="358" t="s">
        <v>166</v>
      </c>
      <c r="C7" s="360" t="s">
        <v>5</v>
      </c>
      <c r="D7" s="334"/>
      <c r="E7" s="335"/>
      <c r="J7" s="282"/>
    </row>
    <row r="8" spans="1:10" ht="40.5" customHeight="1" x14ac:dyDescent="0.25">
      <c r="A8" s="333"/>
      <c r="B8" s="359"/>
      <c r="C8" s="237" t="s">
        <v>184</v>
      </c>
      <c r="D8" s="237" t="s">
        <v>377</v>
      </c>
      <c r="E8" s="237" t="s">
        <v>384</v>
      </c>
      <c r="J8" s="282"/>
    </row>
    <row r="9" spans="1:10" ht="29.95" customHeight="1" x14ac:dyDescent="0.25">
      <c r="A9" s="288" t="s">
        <v>118</v>
      </c>
      <c r="B9" s="289" t="s">
        <v>147</v>
      </c>
      <c r="C9" s="290">
        <f>C19</f>
        <v>0</v>
      </c>
      <c r="D9" s="290">
        <f>D19</f>
        <v>0</v>
      </c>
      <c r="E9" s="290">
        <f>E19</f>
        <v>0</v>
      </c>
      <c r="J9" s="291"/>
    </row>
    <row r="10" spans="1:10" ht="29.95" customHeight="1" x14ac:dyDescent="0.25">
      <c r="A10" s="288" t="s">
        <v>119</v>
      </c>
      <c r="B10" s="289" t="s">
        <v>120</v>
      </c>
      <c r="C10" s="290">
        <f>C11+C15</f>
        <v>0</v>
      </c>
      <c r="D10" s="290">
        <f>D11+D15</f>
        <v>0</v>
      </c>
      <c r="E10" s="290">
        <f>E11+E15</f>
        <v>0</v>
      </c>
    </row>
    <row r="11" spans="1:10" ht="29.95" customHeight="1" x14ac:dyDescent="0.25">
      <c r="A11" s="288" t="s">
        <v>121</v>
      </c>
      <c r="B11" s="289" t="s">
        <v>122</v>
      </c>
      <c r="C11" s="290">
        <f t="shared" ref="C11:E13" si="0">C12</f>
        <v>-16927.32</v>
      </c>
      <c r="D11" s="290">
        <f t="shared" si="0"/>
        <v>-16293.830000000002</v>
      </c>
      <c r="E11" s="290">
        <f t="shared" si="0"/>
        <v>-17607.759999999998</v>
      </c>
    </row>
    <row r="12" spans="1:10" ht="29.95" customHeight="1" x14ac:dyDescent="0.25">
      <c r="A12" s="288" t="s">
        <v>123</v>
      </c>
      <c r="B12" s="289" t="s">
        <v>124</v>
      </c>
      <c r="C12" s="290">
        <f t="shared" si="0"/>
        <v>-16927.32</v>
      </c>
      <c r="D12" s="290">
        <f t="shared" si="0"/>
        <v>-16293.830000000002</v>
      </c>
      <c r="E12" s="290">
        <f t="shared" si="0"/>
        <v>-17607.759999999998</v>
      </c>
    </row>
    <row r="13" spans="1:10" ht="29.95" customHeight="1" x14ac:dyDescent="0.25">
      <c r="A13" s="288" t="s">
        <v>125</v>
      </c>
      <c r="B13" s="289" t="s">
        <v>126</v>
      </c>
      <c r="C13" s="290">
        <f t="shared" si="0"/>
        <v>-16927.32</v>
      </c>
      <c r="D13" s="290">
        <f t="shared" si="0"/>
        <v>-16293.830000000002</v>
      </c>
      <c r="E13" s="290">
        <f t="shared" si="0"/>
        <v>-17607.759999999998</v>
      </c>
    </row>
    <row r="14" spans="1:10" ht="29.95" customHeight="1" x14ac:dyDescent="0.25">
      <c r="A14" s="288" t="s">
        <v>127</v>
      </c>
      <c r="B14" s="289" t="s">
        <v>128</v>
      </c>
      <c r="C14" s="290">
        <f>-'Приложение 1'!K61</f>
        <v>-16927.32</v>
      </c>
      <c r="D14" s="290">
        <f>-'Приложение 1'!L61</f>
        <v>-16293.830000000002</v>
      </c>
      <c r="E14" s="290">
        <f>-'Приложение 1'!M61</f>
        <v>-17607.759999999998</v>
      </c>
    </row>
    <row r="15" spans="1:10" ht="29.95" customHeight="1" x14ac:dyDescent="0.25">
      <c r="A15" s="288" t="s">
        <v>129</v>
      </c>
      <c r="B15" s="289" t="s">
        <v>130</v>
      </c>
      <c r="C15" s="290">
        <f t="shared" ref="C15:E17" si="1">C16</f>
        <v>16927.320000000003</v>
      </c>
      <c r="D15" s="290">
        <f t="shared" si="1"/>
        <v>16293.830000000002</v>
      </c>
      <c r="E15" s="290">
        <f t="shared" si="1"/>
        <v>17607.760000000002</v>
      </c>
    </row>
    <row r="16" spans="1:10" ht="29.95" customHeight="1" x14ac:dyDescent="0.25">
      <c r="A16" s="288" t="s">
        <v>131</v>
      </c>
      <c r="B16" s="289" t="s">
        <v>132</v>
      </c>
      <c r="C16" s="290">
        <f t="shared" si="1"/>
        <v>16927.320000000003</v>
      </c>
      <c r="D16" s="290">
        <f t="shared" si="1"/>
        <v>16293.830000000002</v>
      </c>
      <c r="E16" s="290">
        <f t="shared" si="1"/>
        <v>17607.760000000002</v>
      </c>
    </row>
    <row r="17" spans="1:5" ht="29.95" customHeight="1" x14ac:dyDescent="0.25">
      <c r="A17" s="288" t="s">
        <v>133</v>
      </c>
      <c r="B17" s="289" t="s">
        <v>134</v>
      </c>
      <c r="C17" s="290">
        <f t="shared" si="1"/>
        <v>16927.320000000003</v>
      </c>
      <c r="D17" s="290">
        <f t="shared" si="1"/>
        <v>16293.830000000002</v>
      </c>
      <c r="E17" s="290">
        <f t="shared" si="1"/>
        <v>17607.760000000002</v>
      </c>
    </row>
    <row r="18" spans="1:5" ht="29.95" customHeight="1" x14ac:dyDescent="0.25">
      <c r="A18" s="288" t="s">
        <v>135</v>
      </c>
      <c r="B18" s="289" t="s">
        <v>136</v>
      </c>
      <c r="C18" s="290">
        <f>'Приложение 3'!F299</f>
        <v>16927.320000000003</v>
      </c>
      <c r="D18" s="290">
        <f>'Приложение 3'!G299</f>
        <v>16293.830000000002</v>
      </c>
      <c r="E18" s="290">
        <f>'Приложение 3'!H299</f>
        <v>17607.760000000002</v>
      </c>
    </row>
    <row r="19" spans="1:5" ht="29.95" customHeight="1" x14ac:dyDescent="0.25">
      <c r="A19" s="353" t="s">
        <v>137</v>
      </c>
      <c r="B19" s="354"/>
      <c r="C19" s="292">
        <f>C10</f>
        <v>0</v>
      </c>
      <c r="D19" s="292">
        <f>D10</f>
        <v>0</v>
      </c>
      <c r="E19" s="293">
        <f>E10</f>
        <v>0</v>
      </c>
    </row>
  </sheetData>
  <customSheetViews>
    <customSheetView guid="{8892A839-CCFA-4457-8583-018401DCCD66}" scale="90" fitToPage="1">
      <selection activeCell="G18" sqref="G18"/>
      <pageMargins left="0.78740157480314965" right="0.78740157480314965" top="0.39370078740157483" bottom="0.39370078740157483" header="0.51181102362204722" footer="0.51181102362204722"/>
      <printOptions horizontalCentered="1"/>
      <pageSetup paperSize="9" scale="77" orientation="portrait" r:id="rId1"/>
      <headerFooter alignWithMargins="0"/>
    </customSheetView>
  </customSheetViews>
  <mergeCells count="8">
    <mergeCell ref="C2:E2"/>
    <mergeCell ref="C1:E1"/>
    <mergeCell ref="A19:B19"/>
    <mergeCell ref="B3:E3"/>
    <mergeCell ref="A4:E4"/>
    <mergeCell ref="A7:A8"/>
    <mergeCell ref="B7:B8"/>
    <mergeCell ref="C7:E7"/>
  </mergeCells>
  <printOptions horizontalCentered="1"/>
  <pageMargins left="0.78740157480314965" right="0.78740157480314965" top="0.39370078740157483" bottom="0.39370078740157483" header="0.51181102362204722" footer="0.51181102362204722"/>
  <pageSetup paperSize="9" scale="54" orientation="portrait" r:id="rId2"/>
  <headerFooter alignWithMargins="0"/>
  <ignoredErrors>
    <ignoredError sqref="E1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A5" sqref="A5"/>
    </sheetView>
  </sheetViews>
  <sheetFormatPr defaultRowHeight="12.7" x14ac:dyDescent="0.25"/>
  <cols>
    <col min="1" max="1" width="3.09765625" style="79" customWidth="1"/>
    <col min="2" max="2" width="38.69921875" style="79" customWidth="1"/>
    <col min="3" max="3" width="12.09765625" style="79" customWidth="1"/>
    <col min="4" max="4" width="13.59765625" style="79" customWidth="1"/>
    <col min="5" max="5" width="14" style="79" customWidth="1"/>
    <col min="6" max="6" width="11.59765625" style="79" customWidth="1"/>
    <col min="7" max="7" width="11.69921875" style="79" customWidth="1"/>
    <col min="8" max="8" width="13.69921875" style="79" customWidth="1"/>
    <col min="9" max="9" width="11.8984375" style="79" customWidth="1"/>
    <col min="10" max="10" width="11" style="79" customWidth="1"/>
    <col min="11" max="11" width="14.69921875" style="79" customWidth="1"/>
    <col min="12" max="263" width="9.09765625" style="79"/>
    <col min="264" max="264" width="3.09765625" style="79" customWidth="1"/>
    <col min="265" max="265" width="38.69921875" style="79" customWidth="1"/>
    <col min="266" max="266" width="18.296875" style="79" customWidth="1"/>
    <col min="267" max="267" width="20" style="79" customWidth="1"/>
    <col min="268" max="519" width="9.09765625" style="79"/>
    <col min="520" max="520" width="3.09765625" style="79" customWidth="1"/>
    <col min="521" max="521" width="38.69921875" style="79" customWidth="1"/>
    <col min="522" max="522" width="18.296875" style="79" customWidth="1"/>
    <col min="523" max="523" width="20" style="79" customWidth="1"/>
    <col min="524" max="775" width="9.09765625" style="79"/>
    <col min="776" max="776" width="3.09765625" style="79" customWidth="1"/>
    <col min="777" max="777" width="38.69921875" style="79" customWidth="1"/>
    <col min="778" max="778" width="18.296875" style="79" customWidth="1"/>
    <col min="779" max="779" width="20" style="79" customWidth="1"/>
    <col min="780" max="1031" width="9.09765625" style="79"/>
    <col min="1032" max="1032" width="3.09765625" style="79" customWidth="1"/>
    <col min="1033" max="1033" width="38.69921875" style="79" customWidth="1"/>
    <col min="1034" max="1034" width="18.296875" style="79" customWidth="1"/>
    <col min="1035" max="1035" width="20" style="79" customWidth="1"/>
    <col min="1036" max="1287" width="9.09765625" style="79"/>
    <col min="1288" max="1288" width="3.09765625" style="79" customWidth="1"/>
    <col min="1289" max="1289" width="38.69921875" style="79" customWidth="1"/>
    <col min="1290" max="1290" width="18.296875" style="79" customWidth="1"/>
    <col min="1291" max="1291" width="20" style="79" customWidth="1"/>
    <col min="1292" max="1543" width="9.09765625" style="79"/>
    <col min="1544" max="1544" width="3.09765625" style="79" customWidth="1"/>
    <col min="1545" max="1545" width="38.69921875" style="79" customWidth="1"/>
    <col min="1546" max="1546" width="18.296875" style="79" customWidth="1"/>
    <col min="1547" max="1547" width="20" style="79" customWidth="1"/>
    <col min="1548" max="1799" width="9.09765625" style="79"/>
    <col min="1800" max="1800" width="3.09765625" style="79" customWidth="1"/>
    <col min="1801" max="1801" width="38.69921875" style="79" customWidth="1"/>
    <col min="1802" max="1802" width="18.296875" style="79" customWidth="1"/>
    <col min="1803" max="1803" width="20" style="79" customWidth="1"/>
    <col min="1804" max="2055" width="9.09765625" style="79"/>
    <col min="2056" max="2056" width="3.09765625" style="79" customWidth="1"/>
    <col min="2057" max="2057" width="38.69921875" style="79" customWidth="1"/>
    <col min="2058" max="2058" width="18.296875" style="79" customWidth="1"/>
    <col min="2059" max="2059" width="20" style="79" customWidth="1"/>
    <col min="2060" max="2311" width="9.09765625" style="79"/>
    <col min="2312" max="2312" width="3.09765625" style="79" customWidth="1"/>
    <col min="2313" max="2313" width="38.69921875" style="79" customWidth="1"/>
    <col min="2314" max="2314" width="18.296875" style="79" customWidth="1"/>
    <col min="2315" max="2315" width="20" style="79" customWidth="1"/>
    <col min="2316" max="2567" width="9.09765625" style="79"/>
    <col min="2568" max="2568" width="3.09765625" style="79" customWidth="1"/>
    <col min="2569" max="2569" width="38.69921875" style="79" customWidth="1"/>
    <col min="2570" max="2570" width="18.296875" style="79" customWidth="1"/>
    <col min="2571" max="2571" width="20" style="79" customWidth="1"/>
    <col min="2572" max="2823" width="9.09765625" style="79"/>
    <col min="2824" max="2824" width="3.09765625" style="79" customWidth="1"/>
    <col min="2825" max="2825" width="38.69921875" style="79" customWidth="1"/>
    <col min="2826" max="2826" width="18.296875" style="79" customWidth="1"/>
    <col min="2827" max="2827" width="20" style="79" customWidth="1"/>
    <col min="2828" max="3079" width="9.09765625" style="79"/>
    <col min="3080" max="3080" width="3.09765625" style="79" customWidth="1"/>
    <col min="3081" max="3081" width="38.69921875" style="79" customWidth="1"/>
    <col min="3082" max="3082" width="18.296875" style="79" customWidth="1"/>
    <col min="3083" max="3083" width="20" style="79" customWidth="1"/>
    <col min="3084" max="3335" width="9.09765625" style="79"/>
    <col min="3336" max="3336" width="3.09765625" style="79" customWidth="1"/>
    <col min="3337" max="3337" width="38.69921875" style="79" customWidth="1"/>
    <col min="3338" max="3338" width="18.296875" style="79" customWidth="1"/>
    <col min="3339" max="3339" width="20" style="79" customWidth="1"/>
    <col min="3340" max="3591" width="9.09765625" style="79"/>
    <col min="3592" max="3592" width="3.09765625" style="79" customWidth="1"/>
    <col min="3593" max="3593" width="38.69921875" style="79" customWidth="1"/>
    <col min="3594" max="3594" width="18.296875" style="79" customWidth="1"/>
    <col min="3595" max="3595" width="20" style="79" customWidth="1"/>
    <col min="3596" max="3847" width="9.09765625" style="79"/>
    <col min="3848" max="3848" width="3.09765625" style="79" customWidth="1"/>
    <col min="3849" max="3849" width="38.69921875" style="79" customWidth="1"/>
    <col min="3850" max="3850" width="18.296875" style="79" customWidth="1"/>
    <col min="3851" max="3851" width="20" style="79" customWidth="1"/>
    <col min="3852" max="4103" width="9.09765625" style="79"/>
    <col min="4104" max="4104" width="3.09765625" style="79" customWidth="1"/>
    <col min="4105" max="4105" width="38.69921875" style="79" customWidth="1"/>
    <col min="4106" max="4106" width="18.296875" style="79" customWidth="1"/>
    <col min="4107" max="4107" width="20" style="79" customWidth="1"/>
    <col min="4108" max="4359" width="9.09765625" style="79"/>
    <col min="4360" max="4360" width="3.09765625" style="79" customWidth="1"/>
    <col min="4361" max="4361" width="38.69921875" style="79" customWidth="1"/>
    <col min="4362" max="4362" width="18.296875" style="79" customWidth="1"/>
    <col min="4363" max="4363" width="20" style="79" customWidth="1"/>
    <col min="4364" max="4615" width="9.09765625" style="79"/>
    <col min="4616" max="4616" width="3.09765625" style="79" customWidth="1"/>
    <col min="4617" max="4617" width="38.69921875" style="79" customWidth="1"/>
    <col min="4618" max="4618" width="18.296875" style="79" customWidth="1"/>
    <col min="4619" max="4619" width="20" style="79" customWidth="1"/>
    <col min="4620" max="4871" width="9.09765625" style="79"/>
    <col min="4872" max="4872" width="3.09765625" style="79" customWidth="1"/>
    <col min="4873" max="4873" width="38.69921875" style="79" customWidth="1"/>
    <col min="4874" max="4874" width="18.296875" style="79" customWidth="1"/>
    <col min="4875" max="4875" width="20" style="79" customWidth="1"/>
    <col min="4876" max="5127" width="9.09765625" style="79"/>
    <col min="5128" max="5128" width="3.09765625" style="79" customWidth="1"/>
    <col min="5129" max="5129" width="38.69921875" style="79" customWidth="1"/>
    <col min="5130" max="5130" width="18.296875" style="79" customWidth="1"/>
    <col min="5131" max="5131" width="20" style="79" customWidth="1"/>
    <col min="5132" max="5383" width="9.09765625" style="79"/>
    <col min="5384" max="5384" width="3.09765625" style="79" customWidth="1"/>
    <col min="5385" max="5385" width="38.69921875" style="79" customWidth="1"/>
    <col min="5386" max="5386" width="18.296875" style="79" customWidth="1"/>
    <col min="5387" max="5387" width="20" style="79" customWidth="1"/>
    <col min="5388" max="5639" width="9.09765625" style="79"/>
    <col min="5640" max="5640" width="3.09765625" style="79" customWidth="1"/>
    <col min="5641" max="5641" width="38.69921875" style="79" customWidth="1"/>
    <col min="5642" max="5642" width="18.296875" style="79" customWidth="1"/>
    <col min="5643" max="5643" width="20" style="79" customWidth="1"/>
    <col min="5644" max="5895" width="9.09765625" style="79"/>
    <col min="5896" max="5896" width="3.09765625" style="79" customWidth="1"/>
    <col min="5897" max="5897" width="38.69921875" style="79" customWidth="1"/>
    <col min="5898" max="5898" width="18.296875" style="79" customWidth="1"/>
    <col min="5899" max="5899" width="20" style="79" customWidth="1"/>
    <col min="5900" max="6151" width="9.09765625" style="79"/>
    <col min="6152" max="6152" width="3.09765625" style="79" customWidth="1"/>
    <col min="6153" max="6153" width="38.69921875" style="79" customWidth="1"/>
    <col min="6154" max="6154" width="18.296875" style="79" customWidth="1"/>
    <col min="6155" max="6155" width="20" style="79" customWidth="1"/>
    <col min="6156" max="6407" width="9.09765625" style="79"/>
    <col min="6408" max="6408" width="3.09765625" style="79" customWidth="1"/>
    <col min="6409" max="6409" width="38.69921875" style="79" customWidth="1"/>
    <col min="6410" max="6410" width="18.296875" style="79" customWidth="1"/>
    <col min="6411" max="6411" width="20" style="79" customWidth="1"/>
    <col min="6412" max="6663" width="9.09765625" style="79"/>
    <col min="6664" max="6664" width="3.09765625" style="79" customWidth="1"/>
    <col min="6665" max="6665" width="38.69921875" style="79" customWidth="1"/>
    <col min="6666" max="6666" width="18.296875" style="79" customWidth="1"/>
    <col min="6667" max="6667" width="20" style="79" customWidth="1"/>
    <col min="6668" max="6919" width="9.09765625" style="79"/>
    <col min="6920" max="6920" width="3.09765625" style="79" customWidth="1"/>
    <col min="6921" max="6921" width="38.69921875" style="79" customWidth="1"/>
    <col min="6922" max="6922" width="18.296875" style="79" customWidth="1"/>
    <col min="6923" max="6923" width="20" style="79" customWidth="1"/>
    <col min="6924" max="7175" width="9.09765625" style="79"/>
    <col min="7176" max="7176" width="3.09765625" style="79" customWidth="1"/>
    <col min="7177" max="7177" width="38.69921875" style="79" customWidth="1"/>
    <col min="7178" max="7178" width="18.296875" style="79" customWidth="1"/>
    <col min="7179" max="7179" width="20" style="79" customWidth="1"/>
    <col min="7180" max="7431" width="9.09765625" style="79"/>
    <col min="7432" max="7432" width="3.09765625" style="79" customWidth="1"/>
    <col min="7433" max="7433" width="38.69921875" style="79" customWidth="1"/>
    <col min="7434" max="7434" width="18.296875" style="79" customWidth="1"/>
    <col min="7435" max="7435" width="20" style="79" customWidth="1"/>
    <col min="7436" max="7687" width="9.09765625" style="79"/>
    <col min="7688" max="7688" width="3.09765625" style="79" customWidth="1"/>
    <col min="7689" max="7689" width="38.69921875" style="79" customWidth="1"/>
    <col min="7690" max="7690" width="18.296875" style="79" customWidth="1"/>
    <col min="7691" max="7691" width="20" style="79" customWidth="1"/>
    <col min="7692" max="7943" width="9.09765625" style="79"/>
    <col min="7944" max="7944" width="3.09765625" style="79" customWidth="1"/>
    <col min="7945" max="7945" width="38.69921875" style="79" customWidth="1"/>
    <col min="7946" max="7946" width="18.296875" style="79" customWidth="1"/>
    <col min="7947" max="7947" width="20" style="79" customWidth="1"/>
    <col min="7948" max="8199" width="9.09765625" style="79"/>
    <col min="8200" max="8200" width="3.09765625" style="79" customWidth="1"/>
    <col min="8201" max="8201" width="38.69921875" style="79" customWidth="1"/>
    <col min="8202" max="8202" width="18.296875" style="79" customWidth="1"/>
    <col min="8203" max="8203" width="20" style="79" customWidth="1"/>
    <col min="8204" max="8455" width="9.09765625" style="79"/>
    <col min="8456" max="8456" width="3.09765625" style="79" customWidth="1"/>
    <col min="8457" max="8457" width="38.69921875" style="79" customWidth="1"/>
    <col min="8458" max="8458" width="18.296875" style="79" customWidth="1"/>
    <col min="8459" max="8459" width="20" style="79" customWidth="1"/>
    <col min="8460" max="8711" width="9.09765625" style="79"/>
    <col min="8712" max="8712" width="3.09765625" style="79" customWidth="1"/>
    <col min="8713" max="8713" width="38.69921875" style="79" customWidth="1"/>
    <col min="8714" max="8714" width="18.296875" style="79" customWidth="1"/>
    <col min="8715" max="8715" width="20" style="79" customWidth="1"/>
    <col min="8716" max="8967" width="9.09765625" style="79"/>
    <col min="8968" max="8968" width="3.09765625" style="79" customWidth="1"/>
    <col min="8969" max="8969" width="38.69921875" style="79" customWidth="1"/>
    <col min="8970" max="8970" width="18.296875" style="79" customWidth="1"/>
    <col min="8971" max="8971" width="20" style="79" customWidth="1"/>
    <col min="8972" max="9223" width="9.09765625" style="79"/>
    <col min="9224" max="9224" width="3.09765625" style="79" customWidth="1"/>
    <col min="9225" max="9225" width="38.69921875" style="79" customWidth="1"/>
    <col min="9226" max="9226" width="18.296875" style="79" customWidth="1"/>
    <col min="9227" max="9227" width="20" style="79" customWidth="1"/>
    <col min="9228" max="9479" width="9.09765625" style="79"/>
    <col min="9480" max="9480" width="3.09765625" style="79" customWidth="1"/>
    <col min="9481" max="9481" width="38.69921875" style="79" customWidth="1"/>
    <col min="9482" max="9482" width="18.296875" style="79" customWidth="1"/>
    <col min="9483" max="9483" width="20" style="79" customWidth="1"/>
    <col min="9484" max="9735" width="9.09765625" style="79"/>
    <col min="9736" max="9736" width="3.09765625" style="79" customWidth="1"/>
    <col min="9737" max="9737" width="38.69921875" style="79" customWidth="1"/>
    <col min="9738" max="9738" width="18.296875" style="79" customWidth="1"/>
    <col min="9739" max="9739" width="20" style="79" customWidth="1"/>
    <col min="9740" max="9991" width="9.09765625" style="79"/>
    <col min="9992" max="9992" width="3.09765625" style="79" customWidth="1"/>
    <col min="9993" max="9993" width="38.69921875" style="79" customWidth="1"/>
    <col min="9994" max="9994" width="18.296875" style="79" customWidth="1"/>
    <col min="9995" max="9995" width="20" style="79" customWidth="1"/>
    <col min="9996" max="10247" width="9.09765625" style="79"/>
    <col min="10248" max="10248" width="3.09765625" style="79" customWidth="1"/>
    <col min="10249" max="10249" width="38.69921875" style="79" customWidth="1"/>
    <col min="10250" max="10250" width="18.296875" style="79" customWidth="1"/>
    <col min="10251" max="10251" width="20" style="79" customWidth="1"/>
    <col min="10252" max="10503" width="9.09765625" style="79"/>
    <col min="10504" max="10504" width="3.09765625" style="79" customWidth="1"/>
    <col min="10505" max="10505" width="38.69921875" style="79" customWidth="1"/>
    <col min="10506" max="10506" width="18.296875" style="79" customWidth="1"/>
    <col min="10507" max="10507" width="20" style="79" customWidth="1"/>
    <col min="10508" max="10759" width="9.09765625" style="79"/>
    <col min="10760" max="10760" width="3.09765625" style="79" customWidth="1"/>
    <col min="10761" max="10761" width="38.69921875" style="79" customWidth="1"/>
    <col min="10762" max="10762" width="18.296875" style="79" customWidth="1"/>
    <col min="10763" max="10763" width="20" style="79" customWidth="1"/>
    <col min="10764" max="11015" width="9.09765625" style="79"/>
    <col min="11016" max="11016" width="3.09765625" style="79" customWidth="1"/>
    <col min="11017" max="11017" width="38.69921875" style="79" customWidth="1"/>
    <col min="11018" max="11018" width="18.296875" style="79" customWidth="1"/>
    <col min="11019" max="11019" width="20" style="79" customWidth="1"/>
    <col min="11020" max="11271" width="9.09765625" style="79"/>
    <col min="11272" max="11272" width="3.09765625" style="79" customWidth="1"/>
    <col min="11273" max="11273" width="38.69921875" style="79" customWidth="1"/>
    <col min="11274" max="11274" width="18.296875" style="79" customWidth="1"/>
    <col min="11275" max="11275" width="20" style="79" customWidth="1"/>
    <col min="11276" max="11527" width="9.09765625" style="79"/>
    <col min="11528" max="11528" width="3.09765625" style="79" customWidth="1"/>
    <col min="11529" max="11529" width="38.69921875" style="79" customWidth="1"/>
    <col min="11530" max="11530" width="18.296875" style="79" customWidth="1"/>
    <col min="11531" max="11531" width="20" style="79" customWidth="1"/>
    <col min="11532" max="11783" width="9.09765625" style="79"/>
    <col min="11784" max="11784" width="3.09765625" style="79" customWidth="1"/>
    <col min="11785" max="11785" width="38.69921875" style="79" customWidth="1"/>
    <col min="11786" max="11786" width="18.296875" style="79" customWidth="1"/>
    <col min="11787" max="11787" width="20" style="79" customWidth="1"/>
    <col min="11788" max="12039" width="9.09765625" style="79"/>
    <col min="12040" max="12040" width="3.09765625" style="79" customWidth="1"/>
    <col min="12041" max="12041" width="38.69921875" style="79" customWidth="1"/>
    <col min="12042" max="12042" width="18.296875" style="79" customWidth="1"/>
    <col min="12043" max="12043" width="20" style="79" customWidth="1"/>
    <col min="12044" max="12295" width="9.09765625" style="79"/>
    <col min="12296" max="12296" width="3.09765625" style="79" customWidth="1"/>
    <col min="12297" max="12297" width="38.69921875" style="79" customWidth="1"/>
    <col min="12298" max="12298" width="18.296875" style="79" customWidth="1"/>
    <col min="12299" max="12299" width="20" style="79" customWidth="1"/>
    <col min="12300" max="12551" width="9.09765625" style="79"/>
    <col min="12552" max="12552" width="3.09765625" style="79" customWidth="1"/>
    <col min="12553" max="12553" width="38.69921875" style="79" customWidth="1"/>
    <col min="12554" max="12554" width="18.296875" style="79" customWidth="1"/>
    <col min="12555" max="12555" width="20" style="79" customWidth="1"/>
    <col min="12556" max="12807" width="9.09765625" style="79"/>
    <col min="12808" max="12808" width="3.09765625" style="79" customWidth="1"/>
    <col min="12809" max="12809" width="38.69921875" style="79" customWidth="1"/>
    <col min="12810" max="12810" width="18.296875" style="79" customWidth="1"/>
    <col min="12811" max="12811" width="20" style="79" customWidth="1"/>
    <col min="12812" max="13063" width="9.09765625" style="79"/>
    <col min="13064" max="13064" width="3.09765625" style="79" customWidth="1"/>
    <col min="13065" max="13065" width="38.69921875" style="79" customWidth="1"/>
    <col min="13066" max="13066" width="18.296875" style="79" customWidth="1"/>
    <col min="13067" max="13067" width="20" style="79" customWidth="1"/>
    <col min="13068" max="13319" width="9.09765625" style="79"/>
    <col min="13320" max="13320" width="3.09765625" style="79" customWidth="1"/>
    <col min="13321" max="13321" width="38.69921875" style="79" customWidth="1"/>
    <col min="13322" max="13322" width="18.296875" style="79" customWidth="1"/>
    <col min="13323" max="13323" width="20" style="79" customWidth="1"/>
    <col min="13324" max="13575" width="9.09765625" style="79"/>
    <col min="13576" max="13576" width="3.09765625" style="79" customWidth="1"/>
    <col min="13577" max="13577" width="38.69921875" style="79" customWidth="1"/>
    <col min="13578" max="13578" width="18.296875" style="79" customWidth="1"/>
    <col min="13579" max="13579" width="20" style="79" customWidth="1"/>
    <col min="13580" max="13831" width="9.09765625" style="79"/>
    <col min="13832" max="13832" width="3.09765625" style="79" customWidth="1"/>
    <col min="13833" max="13833" width="38.69921875" style="79" customWidth="1"/>
    <col min="13834" max="13834" width="18.296875" style="79" customWidth="1"/>
    <col min="13835" max="13835" width="20" style="79" customWidth="1"/>
    <col min="13836" max="14087" width="9.09765625" style="79"/>
    <col min="14088" max="14088" width="3.09765625" style="79" customWidth="1"/>
    <col min="14089" max="14089" width="38.69921875" style="79" customWidth="1"/>
    <col min="14090" max="14090" width="18.296875" style="79" customWidth="1"/>
    <col min="14091" max="14091" width="20" style="79" customWidth="1"/>
    <col min="14092" max="14343" width="9.09765625" style="79"/>
    <col min="14344" max="14344" width="3.09765625" style="79" customWidth="1"/>
    <col min="14345" max="14345" width="38.69921875" style="79" customWidth="1"/>
    <col min="14346" max="14346" width="18.296875" style="79" customWidth="1"/>
    <col min="14347" max="14347" width="20" style="79" customWidth="1"/>
    <col min="14348" max="14599" width="9.09765625" style="79"/>
    <col min="14600" max="14600" width="3.09765625" style="79" customWidth="1"/>
    <col min="14601" max="14601" width="38.69921875" style="79" customWidth="1"/>
    <col min="14602" max="14602" width="18.296875" style="79" customWidth="1"/>
    <col min="14603" max="14603" width="20" style="79" customWidth="1"/>
    <col min="14604" max="14855" width="9.09765625" style="79"/>
    <col min="14856" max="14856" width="3.09765625" style="79" customWidth="1"/>
    <col min="14857" max="14857" width="38.69921875" style="79" customWidth="1"/>
    <col min="14858" max="14858" width="18.296875" style="79" customWidth="1"/>
    <col min="14859" max="14859" width="20" style="79" customWidth="1"/>
    <col min="14860" max="15111" width="9.09765625" style="79"/>
    <col min="15112" max="15112" width="3.09765625" style="79" customWidth="1"/>
    <col min="15113" max="15113" width="38.69921875" style="79" customWidth="1"/>
    <col min="15114" max="15114" width="18.296875" style="79" customWidth="1"/>
    <col min="15115" max="15115" width="20" style="79" customWidth="1"/>
    <col min="15116" max="15367" width="9.09765625" style="79"/>
    <col min="15368" max="15368" width="3.09765625" style="79" customWidth="1"/>
    <col min="15369" max="15369" width="38.69921875" style="79" customWidth="1"/>
    <col min="15370" max="15370" width="18.296875" style="79" customWidth="1"/>
    <col min="15371" max="15371" width="20" style="79" customWidth="1"/>
    <col min="15372" max="15623" width="9.09765625" style="79"/>
    <col min="15624" max="15624" width="3.09765625" style="79" customWidth="1"/>
    <col min="15625" max="15625" width="38.69921875" style="79" customWidth="1"/>
    <col min="15626" max="15626" width="18.296875" style="79" customWidth="1"/>
    <col min="15627" max="15627" width="20" style="79" customWidth="1"/>
    <col min="15628" max="15879" width="9.09765625" style="79"/>
    <col min="15880" max="15880" width="3.09765625" style="79" customWidth="1"/>
    <col min="15881" max="15881" width="38.69921875" style="79" customWidth="1"/>
    <col min="15882" max="15882" width="18.296875" style="79" customWidth="1"/>
    <col min="15883" max="15883" width="20" style="79" customWidth="1"/>
    <col min="15884" max="16135" width="9.09765625" style="79"/>
    <col min="16136" max="16136" width="3.09765625" style="79" customWidth="1"/>
    <col min="16137" max="16137" width="38.69921875" style="79" customWidth="1"/>
    <col min="16138" max="16138" width="18.296875" style="79" customWidth="1"/>
    <col min="16139" max="16139" width="20" style="79" customWidth="1"/>
    <col min="16140" max="16384" width="9.09765625" style="79"/>
  </cols>
  <sheetData>
    <row r="1" spans="1:11" x14ac:dyDescent="0.25">
      <c r="K1" s="99" t="s">
        <v>138</v>
      </c>
    </row>
    <row r="2" spans="1:11" ht="56.45" customHeight="1" x14ac:dyDescent="0.25">
      <c r="A2" s="80"/>
      <c r="B2" s="80"/>
      <c r="C2" s="80"/>
      <c r="D2" s="80"/>
      <c r="E2" s="80"/>
      <c r="F2" s="80"/>
      <c r="G2" s="80"/>
      <c r="H2" s="80"/>
      <c r="I2" s="345" t="s">
        <v>387</v>
      </c>
      <c r="J2" s="361"/>
      <c r="K2" s="361"/>
    </row>
    <row r="3" spans="1:11" ht="18" customHeight="1" x14ac:dyDescent="0.2">
      <c r="A3" s="80"/>
      <c r="B3" s="80"/>
      <c r="C3" s="80"/>
      <c r="D3" s="80"/>
      <c r="E3" s="80"/>
      <c r="F3" s="80"/>
      <c r="G3" s="80"/>
      <c r="H3" s="80"/>
      <c r="I3" s="155"/>
      <c r="J3" s="155"/>
      <c r="K3" s="155"/>
    </row>
    <row r="4" spans="1:11" ht="33.700000000000003" customHeight="1" x14ac:dyDescent="0.25">
      <c r="A4" s="362" t="s">
        <v>395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</row>
    <row r="5" spans="1:11" ht="15.7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151" t="s">
        <v>111</v>
      </c>
    </row>
    <row r="6" spans="1:11" ht="42.05" customHeight="1" x14ac:dyDescent="0.25">
      <c r="A6" s="363" t="s">
        <v>167</v>
      </c>
      <c r="B6" s="363"/>
      <c r="C6" s="364" t="s">
        <v>184</v>
      </c>
      <c r="D6" s="365"/>
      <c r="E6" s="366"/>
      <c r="F6" s="364" t="s">
        <v>386</v>
      </c>
      <c r="G6" s="365"/>
      <c r="H6" s="367"/>
      <c r="I6" s="364" t="s">
        <v>384</v>
      </c>
      <c r="J6" s="365"/>
      <c r="K6" s="367"/>
    </row>
    <row r="7" spans="1:11" ht="42.05" customHeight="1" x14ac:dyDescent="0.25">
      <c r="A7" s="363"/>
      <c r="B7" s="363"/>
      <c r="C7" s="125" t="s">
        <v>140</v>
      </c>
      <c r="D7" s="92" t="s">
        <v>169</v>
      </c>
      <c r="E7" s="125" t="s">
        <v>141</v>
      </c>
      <c r="F7" s="125" t="s">
        <v>140</v>
      </c>
      <c r="G7" s="92" t="s">
        <v>169</v>
      </c>
      <c r="H7" s="125" t="s">
        <v>141</v>
      </c>
      <c r="I7" s="125" t="s">
        <v>140</v>
      </c>
      <c r="J7" s="92" t="s">
        <v>169</v>
      </c>
      <c r="K7" s="125" t="s">
        <v>141</v>
      </c>
    </row>
    <row r="8" spans="1:11" ht="21.75" customHeight="1" x14ac:dyDescent="0.25">
      <c r="A8" s="363"/>
      <c r="B8" s="363"/>
      <c r="C8" s="123">
        <f>C9+C10</f>
        <v>0</v>
      </c>
      <c r="D8" s="123" t="s">
        <v>168</v>
      </c>
      <c r="E8" s="123">
        <f t="shared" ref="E8:F8" si="0">E9+E10</f>
        <v>0</v>
      </c>
      <c r="F8" s="123">
        <f t="shared" si="0"/>
        <v>0</v>
      </c>
      <c r="G8" s="123" t="s">
        <v>168</v>
      </c>
      <c r="H8" s="123">
        <f t="shared" ref="H8:I8" si="1">H9+H10</f>
        <v>0</v>
      </c>
      <c r="I8" s="123">
        <f t="shared" si="1"/>
        <v>0</v>
      </c>
      <c r="J8" s="123" t="s">
        <v>168</v>
      </c>
      <c r="K8" s="124">
        <f>K9+K10</f>
        <v>0</v>
      </c>
    </row>
    <row r="9" spans="1:11" ht="29.95" customHeight="1" x14ac:dyDescent="0.25">
      <c r="A9" s="125">
        <v>1</v>
      </c>
      <c r="B9" s="82" t="s">
        <v>142</v>
      </c>
      <c r="C9" s="136">
        <v>0</v>
      </c>
      <c r="D9" s="137" t="s">
        <v>168</v>
      </c>
      <c r="E9" s="136">
        <v>0</v>
      </c>
      <c r="F9" s="136">
        <v>0</v>
      </c>
      <c r="G9" s="137" t="s">
        <v>168</v>
      </c>
      <c r="H9" s="136">
        <v>0</v>
      </c>
      <c r="I9" s="136">
        <v>0</v>
      </c>
      <c r="J9" s="136"/>
      <c r="K9" s="136">
        <v>0</v>
      </c>
    </row>
    <row r="10" spans="1:11" ht="31.55" customHeight="1" x14ac:dyDescent="0.25">
      <c r="A10" s="125">
        <v>2</v>
      </c>
      <c r="B10" s="82" t="s">
        <v>143</v>
      </c>
      <c r="C10" s="136">
        <v>0</v>
      </c>
      <c r="D10" s="137" t="s">
        <v>168</v>
      </c>
      <c r="E10" s="136">
        <v>0</v>
      </c>
      <c r="F10" s="136">
        <v>0</v>
      </c>
      <c r="G10" s="137" t="s">
        <v>168</v>
      </c>
      <c r="H10" s="136">
        <v>0</v>
      </c>
      <c r="I10" s="136">
        <v>0</v>
      </c>
      <c r="J10" s="136"/>
      <c r="K10" s="136">
        <v>0</v>
      </c>
    </row>
    <row r="11" spans="1:11" ht="12.85" x14ac:dyDescent="0.2">
      <c r="A11" s="81"/>
      <c r="B11" s="81"/>
      <c r="C11" s="81"/>
      <c r="D11" s="81"/>
      <c r="E11" s="81"/>
      <c r="F11" s="81"/>
      <c r="G11" s="81"/>
      <c r="H11" s="81"/>
      <c r="I11" s="83"/>
      <c r="J11" s="83"/>
      <c r="K11" s="55"/>
    </row>
    <row r="12" spans="1:11" ht="12.85" x14ac:dyDescent="0.2">
      <c r="A12" s="81"/>
      <c r="B12" s="81"/>
      <c r="C12" s="81"/>
      <c r="D12" s="81"/>
      <c r="E12" s="81"/>
      <c r="F12" s="81"/>
      <c r="G12" s="81"/>
      <c r="H12" s="81"/>
      <c r="I12" s="83"/>
      <c r="J12" s="83"/>
      <c r="K12" s="55"/>
    </row>
    <row r="13" spans="1:11" ht="15.7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</row>
  </sheetData>
  <customSheetViews>
    <customSheetView guid="{8892A839-CCFA-4457-8583-018401DCCD66}" fitToPage="1">
      <selection activeCell="F17" sqref="F17"/>
      <pageMargins left="0.74803149606299213" right="0.74803149606299213" top="0.98425196850393704" bottom="0.98425196850393704" header="0.51181102362204722" footer="0.51181102362204722"/>
      <printOptions horizontalCentered="1"/>
      <pageSetup paperSize="9" scale="83" orientation="landscape" r:id="rId1"/>
      <headerFooter alignWithMargins="0"/>
    </customSheetView>
  </customSheetViews>
  <mergeCells count="6">
    <mergeCell ref="I2:K2"/>
    <mergeCell ref="A4:K4"/>
    <mergeCell ref="A6:B8"/>
    <mergeCell ref="C6:E6"/>
    <mergeCell ref="F6:H6"/>
    <mergeCell ref="I6:K6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  <vt:lpstr>'Приложение 3'!Область_печати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Наталья</cp:lastModifiedBy>
  <cp:lastPrinted>2024-11-12T08:15:42Z</cp:lastPrinted>
  <dcterms:created xsi:type="dcterms:W3CDTF">2015-10-23T06:56:22Z</dcterms:created>
  <dcterms:modified xsi:type="dcterms:W3CDTF">2024-11-13T07:13:33Z</dcterms:modified>
</cp:coreProperties>
</file>